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/>
  </bookViews>
  <sheets>
    <sheet name="Predictions Page" sheetId="1" r:id="rId1"/>
    <sheet name="Points Page" sheetId="2" r:id="rId2"/>
    <sheet name="Calculations Page" sheetId="3" r:id="rId3"/>
  </sheets>
  <definedNames>
    <definedName name="Bonuses">'Calculations Page'!$I$23:$I$26</definedName>
    <definedName name="CoMain">'Calculations Page'!$C$24:$E$24</definedName>
    <definedName name="Fight1">'Calculations Page'!$C$25:$E$25</definedName>
    <definedName name="Fight10">'Calculations Page'!$C$34:$E$34</definedName>
    <definedName name="Fight11">'Calculations Page'!$C$35:$E$35</definedName>
    <definedName name="Fight12">'Calculations Page'!$C$36:$E$36</definedName>
    <definedName name="Fight2">'Calculations Page'!$C$26:$E$26</definedName>
    <definedName name="Fight3">'Calculations Page'!$C$27:$E$27</definedName>
    <definedName name="Fight4">'Calculations Page'!$C$28:$E$28</definedName>
    <definedName name="Fight5">'Calculations Page'!$C$29:$E$29</definedName>
    <definedName name="Fight6">'Calculations Page'!$C$30:$E$30</definedName>
    <definedName name="Fight7">'Calculations Page'!$C$31:$E$31</definedName>
    <definedName name="Fight8">'Calculations Page'!$C$32:$E$32</definedName>
    <definedName name="Fight9">'Calculations Page'!$C$33:$E$33</definedName>
    <definedName name="Main">'Calculations Page'!$C$23:$E$23</definedName>
    <definedName name="Rounds">'Calculations Page'!$G$21:$G$28</definedName>
  </definedNames>
  <calcPr calcId="124519"/>
</workbook>
</file>

<file path=xl/calcChain.xml><?xml version="1.0" encoding="utf-8"?>
<calcChain xmlns="http://schemas.openxmlformats.org/spreadsheetml/2006/main">
  <c r="D3" i="2"/>
  <c r="D4"/>
  <c r="D5"/>
  <c r="D6"/>
  <c r="D7"/>
  <c r="D8"/>
  <c r="D9"/>
  <c r="D10"/>
  <c r="D11"/>
  <c r="D12"/>
  <c r="D13"/>
  <c r="B3"/>
  <c r="B4"/>
  <c r="B5"/>
  <c r="B6"/>
  <c r="B7"/>
  <c r="B8"/>
  <c r="B9"/>
  <c r="B10"/>
  <c r="B11"/>
  <c r="B12"/>
  <c r="B13"/>
  <c r="B14"/>
  <c r="D2"/>
  <c r="B2"/>
  <c r="J35" i="3" l="1"/>
  <c r="H19"/>
  <c r="L18"/>
  <c r="K18"/>
  <c r="K19" s="1"/>
  <c r="J18"/>
  <c r="J19" s="1"/>
  <c r="I18"/>
  <c r="H18"/>
  <c r="G18"/>
  <c r="G19" s="1"/>
  <c r="F18"/>
  <c r="E18"/>
  <c r="E19" s="1"/>
  <c r="D18"/>
  <c r="D19" s="1"/>
  <c r="C18"/>
  <c r="B18"/>
  <c r="B19" s="1"/>
  <c r="A18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L20" s="1"/>
  <c r="L21" s="1"/>
  <c r="K4"/>
  <c r="K20" s="1"/>
  <c r="J4"/>
  <c r="I4"/>
  <c r="H4"/>
  <c r="G4"/>
  <c r="F4"/>
  <c r="F20" s="1"/>
  <c r="F21" s="1"/>
  <c r="E4"/>
  <c r="D4"/>
  <c r="C4"/>
  <c r="C20" s="1"/>
  <c r="C21" s="1"/>
  <c r="B4"/>
  <c r="A4"/>
  <c r="A20" s="1"/>
  <c r="E13" i="2"/>
  <c r="C13"/>
  <c r="C12"/>
  <c r="C11"/>
  <c r="C10"/>
  <c r="C9"/>
  <c r="C8"/>
  <c r="C7"/>
  <c r="C6"/>
  <c r="C5"/>
  <c r="C4"/>
  <c r="C3"/>
  <c r="C2"/>
  <c r="A21" i="1"/>
  <c r="A20"/>
  <c r="A13" i="2" s="1"/>
  <c r="A19" i="1"/>
  <c r="A12" i="2" s="1"/>
  <c r="A18" i="1"/>
  <c r="A11" i="2" s="1"/>
  <c r="A17" i="1"/>
  <c r="A10" i="2" s="1"/>
  <c r="A16" i="1"/>
  <c r="A9" i="2" s="1"/>
  <c r="A15" i="1"/>
  <c r="A8" i="2" s="1"/>
  <c r="A14" i="1"/>
  <c r="A7" i="2" s="1"/>
  <c r="A13" i="1"/>
  <c r="A6" i="2" s="1"/>
  <c r="A12" i="1"/>
  <c r="A5" i="2" s="1"/>
  <c r="A11" i="1"/>
  <c r="A4" i="2" s="1"/>
  <c r="A10" i="1"/>
  <c r="A3" i="2" s="1"/>
  <c r="A9" i="1"/>
  <c r="A2" i="2" s="1"/>
  <c r="I20" i="3" l="1"/>
  <c r="I21" s="1"/>
  <c r="B16"/>
  <c r="J20"/>
  <c r="J21" s="1"/>
  <c r="G20"/>
  <c r="G21" s="1"/>
  <c r="G16"/>
  <c r="A16"/>
  <c r="C16"/>
  <c r="I16"/>
  <c r="E20"/>
  <c r="H20"/>
  <c r="H16"/>
  <c r="D20"/>
  <c r="D21" s="1"/>
  <c r="B20"/>
  <c r="A22"/>
  <c r="K16"/>
  <c r="J36"/>
  <c r="D16"/>
  <c r="L16"/>
  <c r="J37"/>
  <c r="E16"/>
  <c r="A19"/>
  <c r="A21" s="1"/>
  <c r="F16"/>
  <c r="J16"/>
  <c r="F19" i="2" l="1"/>
  <c r="J38" i="3"/>
  <c r="B17"/>
  <c r="E19" i="2"/>
  <c r="E17" i="3"/>
  <c r="E18" i="2"/>
  <c r="J39" i="3"/>
  <c r="E20" i="2"/>
  <c r="K17" i="3"/>
  <c r="F20" i="2"/>
  <c r="F18"/>
  <c r="F17"/>
  <c r="E17"/>
  <c r="H17" i="3"/>
  <c r="G19" i="2" l="1"/>
  <c r="G20"/>
  <c r="G18"/>
  <c r="G17"/>
</calcChain>
</file>

<file path=xl/sharedStrings.xml><?xml version="1.0" encoding="utf-8"?>
<sst xmlns="http://schemas.openxmlformats.org/spreadsheetml/2006/main" count="164" uniqueCount="49">
  <si>
    <t>PLACE ALL PREDICTIONS ON THIS PAGE ONLY DO NOT CHANGE ANYONE ELSE'S PREDICTIONS</t>
  </si>
  <si>
    <t>Nay</t>
  </si>
  <si>
    <t>Supertomo</t>
  </si>
  <si>
    <t>Scoopz</t>
  </si>
  <si>
    <t>Fighter</t>
  </si>
  <si>
    <t>Round</t>
  </si>
  <si>
    <t>Bonus</t>
  </si>
  <si>
    <t>D</t>
  </si>
  <si>
    <t>SOTN</t>
  </si>
  <si>
    <t>KOTN</t>
  </si>
  <si>
    <t>FOTN</t>
  </si>
  <si>
    <t>Fighters</t>
  </si>
  <si>
    <t>Winner</t>
  </si>
  <si>
    <t>Round Won</t>
  </si>
  <si>
    <t>?</t>
  </si>
  <si>
    <t>Verdict</t>
  </si>
  <si>
    <t>Fight Points</t>
  </si>
  <si>
    <t>Total</t>
  </si>
  <si>
    <t>FOR ADMIN ONLY TO ENTER RESULTS</t>
  </si>
  <si>
    <t>Shock33</t>
  </si>
  <si>
    <t>Totals</t>
  </si>
  <si>
    <t>Main</t>
  </si>
  <si>
    <t>V</t>
  </si>
  <si>
    <t>Co Main</t>
  </si>
  <si>
    <t>Fight</t>
  </si>
  <si>
    <t>Dos santos</t>
  </si>
  <si>
    <t>Velasquez</t>
  </si>
  <si>
    <t>Lauzon</t>
  </si>
  <si>
    <t>Miller</t>
  </si>
  <si>
    <t>Boetsch</t>
  </si>
  <si>
    <t>Phillippou</t>
  </si>
  <si>
    <t>Belcher</t>
  </si>
  <si>
    <t>Okami</t>
  </si>
  <si>
    <t>Leben</t>
  </si>
  <si>
    <t>Vemola</t>
  </si>
  <si>
    <t>Pickett</t>
  </si>
  <si>
    <t>Wineland</t>
  </si>
  <si>
    <t>Johnson</t>
  </si>
  <si>
    <t>Jury</t>
  </si>
  <si>
    <t>Bloodworth</t>
  </si>
  <si>
    <t>Perez</t>
  </si>
  <si>
    <t>Garcia</t>
  </si>
  <si>
    <t>De Fries</t>
  </si>
  <si>
    <t>Duffee</t>
  </si>
  <si>
    <t>Moraga</t>
  </si>
  <si>
    <t>Cariaso</t>
  </si>
  <si>
    <t>Guillard</t>
  </si>
  <si>
    <t>Varner</t>
  </si>
  <si>
    <t>Holloway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</si>
</sst>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#,##0_ ;\-#,##0\ "/>
  </numFmts>
  <fonts count="12">
    <font>
      <sz val="10"/>
      <name val="Arial"/>
      <family val="2"/>
      <charset val="1"/>
    </font>
    <font>
      <sz val="10"/>
      <color rgb="FFFF6600"/>
      <name val="Bell MT"/>
      <family val="1"/>
      <charset val="1"/>
    </font>
    <font>
      <b/>
      <sz val="12"/>
      <color rgb="FFFF6600"/>
      <name val="Bell MT"/>
      <family val="1"/>
      <charset val="1"/>
    </font>
    <font>
      <b/>
      <u/>
      <sz val="10"/>
      <color rgb="FF002060"/>
      <name val="Arial"/>
      <family val="2"/>
      <charset val="1"/>
    </font>
    <font>
      <b/>
      <u/>
      <sz val="10"/>
      <color rgb="FF7030A0"/>
      <name val="Arial"/>
      <family val="2"/>
      <charset val="1"/>
    </font>
    <font>
      <b/>
      <u/>
      <sz val="10"/>
      <color rgb="FFFF6600"/>
      <name val="Arial"/>
      <family val="2"/>
      <charset val="1"/>
    </font>
    <font>
      <b/>
      <u/>
      <sz val="10"/>
      <color rgb="FF0070C0"/>
      <name val="Arial"/>
      <family val="2"/>
      <charset val="1"/>
    </font>
    <font>
      <b/>
      <u/>
      <sz val="10"/>
      <color rgb="FF333333"/>
      <name val="Arial"/>
      <family val="2"/>
      <charset val="1"/>
    </font>
    <font>
      <sz val="10"/>
      <color rgb="FFFF6600"/>
      <name val="Verdana"/>
      <family val="2"/>
      <charset val="1"/>
    </font>
    <font>
      <sz val="10"/>
      <color rgb="FF333333"/>
      <name val="Arial"/>
      <family val="2"/>
      <charset val="1"/>
    </font>
    <font>
      <sz val="10"/>
      <color rgb="FF333333"/>
      <name val="Verdana"/>
      <family val="2"/>
      <charset val="1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FDEADA"/>
        <bgColor rgb="FFEBF1DE"/>
      </patternFill>
    </fill>
    <fill>
      <patternFill patternType="solid">
        <fgColor rgb="FFE6E0EC"/>
        <bgColor rgb="FFEBF1DE"/>
      </patternFill>
    </fill>
    <fill>
      <patternFill patternType="solid">
        <fgColor rgb="FFC0C0C0"/>
        <bgColor rgb="FF99CCFF"/>
      </patternFill>
    </fill>
    <fill>
      <patternFill patternType="solid">
        <fgColor rgb="FF00B0F0"/>
        <bgColor rgb="FF33CCCC"/>
      </patternFill>
    </fill>
    <fill>
      <patternFill patternType="solid">
        <fgColor rgb="FFFF6600"/>
        <bgColor rgb="FFFF9900"/>
      </patternFill>
    </fill>
    <fill>
      <patternFill patternType="solid">
        <fgColor rgb="FF00B0F0"/>
        <bgColor rgb="FFFF9900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rgb="FF444444"/>
      </top>
      <bottom style="thick">
        <color auto="1"/>
      </bottom>
      <diagonal/>
    </border>
    <border>
      <left style="thick">
        <color rgb="FF444444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164" fontId="11" fillId="0" borderId="0"/>
  </cellStyleXfs>
  <cellXfs count="62">
    <xf numFmtId="0" fontId="0" fillId="0" borderId="0" xfId="0"/>
    <xf numFmtId="164" fontId="11" fillId="0" borderId="0" xfId="1" applyBorder="1" applyAlignment="1" applyProtection="1"/>
    <xf numFmtId="164" fontId="1" fillId="0" borderId="0" xfId="1" applyFont="1" applyBorder="1" applyAlignment="1" applyProtection="1"/>
    <xf numFmtId="164" fontId="2" fillId="0" borderId="0" xfId="1" applyFont="1" applyBorder="1" applyAlignment="1" applyProtection="1"/>
    <xf numFmtId="164" fontId="11" fillId="0" borderId="1" xfId="1" applyBorder="1" applyAlignment="1" applyProtection="1"/>
    <xf numFmtId="164" fontId="3" fillId="0" borderId="2" xfId="1" applyFont="1" applyBorder="1" applyAlignment="1" applyProtection="1"/>
    <xf numFmtId="164" fontId="3" fillId="0" borderId="1" xfId="1" applyFont="1" applyBorder="1" applyAlignment="1" applyProtection="1"/>
    <xf numFmtId="164" fontId="3" fillId="0" borderId="3" xfId="1" applyFont="1" applyBorder="1" applyAlignment="1" applyProtection="1"/>
    <xf numFmtId="164" fontId="4" fillId="0" borderId="2" xfId="1" applyFont="1" applyBorder="1" applyAlignment="1" applyProtection="1"/>
    <xf numFmtId="164" fontId="4" fillId="0" borderId="1" xfId="1" applyFont="1" applyBorder="1" applyAlignment="1" applyProtection="1"/>
    <xf numFmtId="164" fontId="4" fillId="0" borderId="3" xfId="1" applyFont="1" applyBorder="1" applyAlignment="1" applyProtection="1"/>
    <xf numFmtId="164" fontId="5" fillId="0" borderId="2" xfId="1" applyFont="1" applyBorder="1" applyAlignment="1" applyProtection="1"/>
    <xf numFmtId="164" fontId="5" fillId="0" borderId="4" xfId="1" applyFont="1" applyBorder="1" applyAlignment="1" applyProtection="1"/>
    <xf numFmtId="164" fontId="5" fillId="0" borderId="3" xfId="1" applyFont="1" applyBorder="1" applyAlignment="1" applyProtection="1"/>
    <xf numFmtId="164" fontId="6" fillId="0" borderId="2" xfId="1" applyFont="1" applyBorder="1" applyAlignment="1" applyProtection="1"/>
    <xf numFmtId="164" fontId="6" fillId="0" borderId="4" xfId="1" applyFont="1" applyBorder="1" applyAlignment="1" applyProtection="1"/>
    <xf numFmtId="164" fontId="6" fillId="0" borderId="3" xfId="1" applyFont="1" applyBorder="1" applyAlignment="1" applyProtection="1"/>
    <xf numFmtId="164" fontId="7" fillId="2" borderId="5" xfId="1" applyFont="1" applyFill="1" applyBorder="1" applyAlignment="1" applyProtection="1"/>
    <xf numFmtId="164" fontId="7" fillId="3" borderId="6" xfId="1" applyFont="1" applyFill="1" applyBorder="1" applyAlignment="1" applyProtection="1"/>
    <xf numFmtId="164" fontId="7" fillId="4" borderId="5" xfId="1" applyFont="1" applyFill="1" applyBorder="1" applyAlignment="1" applyProtection="1"/>
    <xf numFmtId="164" fontId="7" fillId="4" borderId="6" xfId="1" applyFont="1" applyFill="1" applyBorder="1" applyAlignment="1" applyProtection="1"/>
    <xf numFmtId="164" fontId="7" fillId="2" borderId="6" xfId="1" applyFont="1" applyFill="1" applyBorder="1" applyAlignment="1" applyProtection="1"/>
    <xf numFmtId="164" fontId="7" fillId="3" borderId="5" xfId="1" applyFont="1" applyFill="1" applyBorder="1" applyAlignment="1" applyProtection="1"/>
    <xf numFmtId="164" fontId="8" fillId="5" borderId="5" xfId="1" applyFont="1" applyFill="1" applyBorder="1" applyAlignment="1" applyProtection="1">
      <alignment horizontal="center" wrapText="1"/>
    </xf>
    <xf numFmtId="164" fontId="9" fillId="2" borderId="5" xfId="1" applyFont="1" applyFill="1" applyBorder="1" applyAlignment="1" applyProtection="1">
      <alignment horizontal="center"/>
      <protection locked="0"/>
    </xf>
    <xf numFmtId="1" fontId="11" fillId="3" borderId="5" xfId="1" applyNumberFormat="1" applyFill="1" applyBorder="1" applyAlignment="1" applyProtection="1">
      <alignment horizontal="center"/>
      <protection locked="0"/>
    </xf>
    <xf numFmtId="164" fontId="9" fillId="4" borderId="5" xfId="1" applyFont="1" applyFill="1" applyBorder="1" applyAlignment="1" applyProtection="1">
      <alignment horizontal="center"/>
      <protection locked="0"/>
    </xf>
    <xf numFmtId="1" fontId="0" fillId="3" borderId="5" xfId="1" applyNumberFormat="1" applyFont="1" applyFill="1" applyBorder="1" applyAlignment="1" applyProtection="1">
      <alignment horizontal="center"/>
      <protection locked="0"/>
    </xf>
    <xf numFmtId="164" fontId="9" fillId="2" borderId="7" xfId="1" applyFont="1" applyFill="1" applyBorder="1" applyAlignment="1" applyProtection="1">
      <alignment horizontal="center"/>
      <protection locked="0"/>
    </xf>
    <xf numFmtId="164" fontId="9" fillId="2" borderId="6" xfId="1" applyFont="1" applyFill="1" applyBorder="1" applyAlignment="1" applyProtection="1">
      <alignment horizontal="center"/>
      <protection locked="0"/>
    </xf>
    <xf numFmtId="0" fontId="9" fillId="5" borderId="0" xfId="1" applyNumberFormat="1" applyFont="1" applyFill="1" applyBorder="1" applyAlignment="1" applyProtection="1">
      <alignment horizontal="left" wrapText="1"/>
    </xf>
    <xf numFmtId="164" fontId="9" fillId="6" borderId="5" xfId="1" applyFont="1" applyFill="1" applyBorder="1" applyAlignment="1" applyProtection="1"/>
    <xf numFmtId="164" fontId="9" fillId="7" borderId="5" xfId="1" applyFont="1" applyFill="1" applyBorder="1" applyAlignment="1" applyProtection="1"/>
    <xf numFmtId="164" fontId="9" fillId="0" borderId="8" xfId="1" applyFont="1" applyBorder="1" applyAlignment="1" applyProtection="1">
      <alignment horizontal="left" wrapText="1"/>
      <protection locked="0"/>
    </xf>
    <xf numFmtId="164" fontId="9" fillId="0" borderId="0" xfId="1" applyFont="1" applyBorder="1" applyAlignment="1" applyProtection="1">
      <alignment horizontal="left" wrapText="1"/>
      <protection locked="0"/>
    </xf>
    <xf numFmtId="164" fontId="10" fillId="5" borderId="9" xfId="1" applyFont="1" applyFill="1" applyBorder="1" applyAlignment="1" applyProtection="1">
      <alignment horizontal="center" wrapText="1"/>
    </xf>
    <xf numFmtId="164" fontId="11" fillId="6" borderId="5" xfId="1" applyFill="1" applyBorder="1" applyAlignment="1" applyProtection="1">
      <alignment horizontal="center"/>
    </xf>
    <xf numFmtId="164" fontId="11" fillId="7" borderId="5" xfId="1" applyFill="1" applyBorder="1" applyAlignment="1" applyProtection="1">
      <alignment horizontal="center"/>
    </xf>
    <xf numFmtId="164" fontId="9" fillId="0" borderId="0" xfId="1" applyFont="1" applyBorder="1" applyAlignment="1" applyProtection="1">
      <alignment horizontal="center" wrapText="1"/>
      <protection locked="0"/>
    </xf>
    <xf numFmtId="164" fontId="10" fillId="5" borderId="5" xfId="1" applyFont="1" applyFill="1" applyBorder="1" applyAlignment="1" applyProtection="1">
      <alignment horizontal="left" wrapText="1"/>
    </xf>
    <xf numFmtId="164" fontId="9" fillId="0" borderId="5" xfId="1" applyFont="1" applyBorder="1" applyAlignment="1" applyProtection="1">
      <alignment horizontal="left" wrapText="1"/>
      <protection locked="0"/>
    </xf>
    <xf numFmtId="164" fontId="11" fillId="0" borderId="5" xfId="1" applyBorder="1" applyAlignment="1" applyProtection="1">
      <protection locked="0"/>
    </xf>
    <xf numFmtId="164" fontId="11" fillId="5" borderId="5" xfId="1" applyFill="1" applyBorder="1" applyAlignment="1" applyProtection="1">
      <protection locked="0"/>
    </xf>
    <xf numFmtId="164" fontId="9" fillId="0" borderId="5" xfId="1" applyFont="1" applyBorder="1" applyAlignment="1" applyProtection="1"/>
    <xf numFmtId="164" fontId="9" fillId="0" borderId="5" xfId="1" applyFont="1" applyBorder="1" applyAlignment="1" applyProtection="1">
      <alignment horizontal="left" wrapText="1"/>
    </xf>
    <xf numFmtId="164" fontId="9" fillId="0" borderId="2" xfId="1" applyFont="1" applyBorder="1" applyAlignment="1" applyProtection="1">
      <alignment horizontal="left" wrapText="1"/>
    </xf>
    <xf numFmtId="164" fontId="9" fillId="0" borderId="2" xfId="1" applyFont="1" applyBorder="1" applyAlignment="1" applyProtection="1"/>
    <xf numFmtId="164" fontId="9" fillId="0" borderId="5" xfId="1" applyFont="1" applyBorder="1" applyAlignment="1" applyProtection="1"/>
    <xf numFmtId="164" fontId="9" fillId="0" borderId="10" xfId="1" applyFont="1" applyBorder="1" applyAlignment="1" applyProtection="1"/>
    <xf numFmtId="164" fontId="11" fillId="0" borderId="11" xfId="1" applyBorder="1" applyAlignment="1" applyProtection="1"/>
    <xf numFmtId="164" fontId="11" fillId="0" borderId="12" xfId="1" applyBorder="1" applyAlignment="1" applyProtection="1"/>
    <xf numFmtId="164" fontId="11" fillId="0" borderId="13" xfId="1" applyBorder="1" applyAlignment="1" applyProtection="1"/>
    <xf numFmtId="164" fontId="11" fillId="0" borderId="14" xfId="1" applyBorder="1" applyAlignment="1" applyProtection="1"/>
    <xf numFmtId="164" fontId="9" fillId="0" borderId="15" xfId="1" applyFont="1" applyBorder="1" applyAlignment="1" applyProtection="1"/>
    <xf numFmtId="164" fontId="11" fillId="0" borderId="16" xfId="1" applyBorder="1" applyAlignment="1" applyProtection="1"/>
    <xf numFmtId="164" fontId="9" fillId="0" borderId="0" xfId="1" applyFont="1" applyBorder="1" applyAlignment="1" applyProtection="1">
      <alignment horizontal="center"/>
    </xf>
    <xf numFmtId="165" fontId="11" fillId="0" borderId="0" xfId="1" applyNumberFormat="1" applyBorder="1" applyAlignment="1" applyProtection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11" fillId="8" borderId="5" xfId="1" applyFill="1" applyBorder="1" applyAlignment="1" applyProtection="1">
      <alignment horizontal="center"/>
    </xf>
    <xf numFmtId="164" fontId="1" fillId="0" borderId="0" xfId="1" applyFont="1" applyBorder="1" applyAlignment="1" applyProtection="1"/>
    <xf numFmtId="164" fontId="11" fillId="0" borderId="0" xfId="1" applyBorder="1" applyAlignment="1" applyProtection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DEAD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EBF1DE"/>
      <rgbColor rgb="00CCFFFF"/>
      <rgbColor rgb="00660066"/>
      <rgbColor rgb="00FF8080"/>
      <rgbColor rgb="000070C0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444444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65536"/>
  <sheetViews>
    <sheetView tabSelected="1" workbookViewId="0">
      <selection activeCell="J14" sqref="J14"/>
    </sheetView>
  </sheetViews>
  <sheetFormatPr defaultRowHeight="12.75"/>
  <cols>
    <col min="1" max="1" width="27.42578125" style="1"/>
    <col min="2" max="2" width="13.85546875" style="1"/>
    <col min="3" max="4" width="9.42578125" style="1"/>
    <col min="5" max="5" width="14.42578125" style="1"/>
    <col min="6" max="7" width="9.42578125" style="1"/>
    <col min="8" max="8" width="13.42578125" style="1"/>
    <col min="9" max="10" width="9.28515625" style="1"/>
    <col min="11" max="11" width="13.140625" style="1"/>
    <col min="12" max="1025" width="9.28515625" style="1"/>
  </cols>
  <sheetData>
    <row r="1" spans="1:13" ht="12.75" customHeight="1"/>
    <row r="2" spans="1:13" ht="12.75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  <c r="K2" s="3"/>
      <c r="L2" s="2"/>
    </row>
    <row r="3" spans="1:13" ht="12.75" customHeight="1">
      <c r="A3" s="60"/>
      <c r="B3" s="60"/>
      <c r="C3" s="60"/>
      <c r="D3" s="60"/>
      <c r="E3" s="60"/>
      <c r="F3" s="60"/>
      <c r="G3" s="60"/>
      <c r="H3" s="60"/>
      <c r="I3" s="60"/>
      <c r="K3" s="3"/>
      <c r="L3" s="2"/>
    </row>
    <row r="4" spans="1:13" ht="12.75" customHeight="1"/>
    <row r="5" spans="1:13" ht="12.75" customHeight="1"/>
    <row r="6" spans="1:13" ht="12.75" customHeight="1">
      <c r="C6" s="4"/>
      <c r="F6" s="4"/>
      <c r="G6" s="4"/>
      <c r="I6" s="4"/>
      <c r="J6" s="4"/>
      <c r="K6" s="4"/>
      <c r="M6" s="4"/>
    </row>
    <row r="7" spans="1:13" ht="12.75" customHeight="1">
      <c r="B7" s="5" t="s">
        <v>1</v>
      </c>
      <c r="C7" s="6"/>
      <c r="D7" s="7"/>
      <c r="E7" s="8" t="s">
        <v>2</v>
      </c>
      <c r="F7" s="9"/>
      <c r="G7" s="10"/>
      <c r="H7" s="11" t="s">
        <v>3</v>
      </c>
      <c r="I7" s="12"/>
      <c r="J7" s="13"/>
      <c r="K7" s="14"/>
      <c r="L7" s="15"/>
      <c r="M7" s="16"/>
    </row>
    <row r="8" spans="1:13" ht="13.5" customHeight="1">
      <c r="B8" s="17" t="s">
        <v>4</v>
      </c>
      <c r="C8" s="18" t="s">
        <v>5</v>
      </c>
      <c r="D8" s="19" t="s">
        <v>6</v>
      </c>
      <c r="E8" s="17" t="s">
        <v>4</v>
      </c>
      <c r="F8" s="18" t="s">
        <v>5</v>
      </c>
      <c r="G8" s="20" t="s">
        <v>6</v>
      </c>
      <c r="H8" s="17" t="s">
        <v>4</v>
      </c>
      <c r="I8" s="18" t="s">
        <v>5</v>
      </c>
      <c r="J8" s="20" t="s">
        <v>6</v>
      </c>
      <c r="K8" s="21"/>
      <c r="L8" s="22"/>
      <c r="M8" s="20"/>
    </row>
    <row r="9" spans="1:13" ht="13.5" customHeight="1">
      <c r="A9" s="23" t="str">
        <f>CONCATENATE('Calculations Page'!C23,'Calculations Page'!F23,'Calculations Page'!D23)</f>
        <v>Dos santosVVelasquez</v>
      </c>
      <c r="B9" s="24"/>
      <c r="C9" s="25"/>
      <c r="D9" s="26"/>
      <c r="E9" s="24"/>
      <c r="F9" s="25"/>
      <c r="G9" s="26"/>
      <c r="H9" s="24" t="s">
        <v>26</v>
      </c>
      <c r="I9" s="27">
        <v>3</v>
      </c>
      <c r="J9" s="26" t="s">
        <v>10</v>
      </c>
      <c r="K9" s="24"/>
      <c r="L9" s="25"/>
      <c r="M9" s="26"/>
    </row>
    <row r="10" spans="1:13" ht="13.5" customHeight="1">
      <c r="A10" s="23" t="str">
        <f>CONCATENATE('Calculations Page'!C24,'Calculations Page'!F24,'Calculations Page'!D24)</f>
        <v>LauzonVMiller</v>
      </c>
      <c r="B10" s="28"/>
      <c r="C10" s="25"/>
      <c r="D10" s="26"/>
      <c r="E10" s="24"/>
      <c r="F10" s="25"/>
      <c r="G10" s="26"/>
      <c r="H10" s="24" t="s">
        <v>28</v>
      </c>
      <c r="I10" s="27" t="s">
        <v>7</v>
      </c>
      <c r="J10" s="26"/>
      <c r="K10" s="24"/>
      <c r="L10" s="25"/>
      <c r="M10" s="26"/>
    </row>
    <row r="11" spans="1:13" ht="13.5" customHeight="1">
      <c r="A11" s="23" t="str">
        <f>CONCATENATE('Calculations Page'!C25,'Calculations Page'!F25,'Calculations Page'!D25)</f>
        <v>BoetschVPhillippou</v>
      </c>
      <c r="B11" s="24"/>
      <c r="C11" s="25"/>
      <c r="D11" s="26"/>
      <c r="E11" s="24"/>
      <c r="F11" s="25"/>
      <c r="G11" s="26"/>
      <c r="H11" s="24" t="s">
        <v>29</v>
      </c>
      <c r="I11" s="27" t="s">
        <v>7</v>
      </c>
      <c r="J11" s="26"/>
      <c r="K11" s="24"/>
      <c r="L11" s="25"/>
      <c r="M11" s="26"/>
    </row>
    <row r="12" spans="1:13" ht="13.5" customHeight="1">
      <c r="A12" s="23" t="str">
        <f>CONCATENATE('Calculations Page'!C26,'Calculations Page'!F26,'Calculations Page'!D26)</f>
        <v>BelcherVOkami</v>
      </c>
      <c r="B12" s="29"/>
      <c r="C12" s="25"/>
      <c r="D12" s="26"/>
      <c r="E12" s="24"/>
      <c r="F12" s="25"/>
      <c r="G12" s="26"/>
      <c r="H12" s="24" t="s">
        <v>31</v>
      </c>
      <c r="I12" s="27">
        <v>2</v>
      </c>
      <c r="J12" s="26" t="s">
        <v>8</v>
      </c>
      <c r="K12" s="24"/>
      <c r="L12" s="25"/>
      <c r="M12" s="26"/>
    </row>
    <row r="13" spans="1:13" ht="13.5" customHeight="1">
      <c r="A13" s="23" t="str">
        <f>CONCATENATE('Calculations Page'!C27,'Calculations Page'!F27,'Calculations Page'!D27)</f>
        <v>LebenVVemola</v>
      </c>
      <c r="B13" s="24"/>
      <c r="C13" s="25"/>
      <c r="D13" s="26"/>
      <c r="E13" s="24"/>
      <c r="F13" s="25"/>
      <c r="G13" s="26"/>
      <c r="H13" s="24" t="s">
        <v>34</v>
      </c>
      <c r="I13" s="27">
        <v>1</v>
      </c>
      <c r="J13" s="26"/>
      <c r="K13" s="24"/>
      <c r="L13" s="25"/>
      <c r="M13" s="26"/>
    </row>
    <row r="14" spans="1:13" ht="13.5" customHeight="1">
      <c r="A14" s="23" t="str">
        <f>CONCATENATE('Calculations Page'!C28,'Calculations Page'!F28,'Calculations Page'!D28)</f>
        <v>PickettVWineland</v>
      </c>
      <c r="B14" s="24"/>
      <c r="C14" s="25"/>
      <c r="D14" s="26"/>
      <c r="E14" s="24"/>
      <c r="F14" s="25"/>
      <c r="G14" s="26"/>
      <c r="H14" s="24" t="s">
        <v>35</v>
      </c>
      <c r="I14" s="27">
        <v>2</v>
      </c>
      <c r="J14" s="26" t="s">
        <v>9</v>
      </c>
      <c r="K14" s="24"/>
      <c r="L14" s="25"/>
      <c r="M14" s="26"/>
    </row>
    <row r="15" spans="1:13" ht="13.5" customHeight="1">
      <c r="A15" s="23" t="str">
        <f>CONCATENATE('Calculations Page'!C29,'Calculations Page'!F29,'Calculations Page'!D29)</f>
        <v>JohnsonVJury</v>
      </c>
      <c r="B15" s="24"/>
      <c r="C15" s="25"/>
      <c r="D15" s="26"/>
      <c r="E15" s="24"/>
      <c r="F15" s="25"/>
      <c r="G15" s="26"/>
      <c r="H15" s="24" t="s">
        <v>37</v>
      </c>
      <c r="I15" s="27" t="s">
        <v>7</v>
      </c>
      <c r="J15" s="26"/>
      <c r="K15" s="24"/>
      <c r="L15" s="25"/>
      <c r="M15" s="26"/>
    </row>
    <row r="16" spans="1:13" ht="13.5" customHeight="1">
      <c r="A16" s="23" t="str">
        <f>CONCATENATE('Calculations Page'!C30,'Calculations Page'!F30,'Calculations Page'!D30)</f>
        <v>BloodworthVPerez</v>
      </c>
      <c r="B16" s="24"/>
      <c r="C16" s="25"/>
      <c r="D16" s="26"/>
      <c r="E16" s="24"/>
      <c r="F16" s="25"/>
      <c r="G16" s="26"/>
      <c r="H16" s="24" t="s">
        <v>39</v>
      </c>
      <c r="I16" s="27" t="s">
        <v>7</v>
      </c>
      <c r="J16" s="26"/>
      <c r="K16" s="24"/>
      <c r="L16" s="25"/>
      <c r="M16" s="26"/>
    </row>
    <row r="17" spans="1:13" ht="13.5" customHeight="1">
      <c r="A17" s="23" t="str">
        <f>CONCATENATE('Calculations Page'!C31,'Calculations Page'!F31,'Calculations Page'!D31)</f>
        <v>GarciaVHolloway</v>
      </c>
      <c r="B17" s="24"/>
      <c r="C17" s="25"/>
      <c r="D17" s="26"/>
      <c r="E17" s="24"/>
      <c r="F17" s="25"/>
      <c r="G17" s="26"/>
      <c r="H17" s="24" t="s">
        <v>48</v>
      </c>
      <c r="I17" s="27" t="s">
        <v>7</v>
      </c>
      <c r="J17" s="26"/>
      <c r="K17" s="24"/>
      <c r="L17" s="25"/>
      <c r="M17" s="26"/>
    </row>
    <row r="18" spans="1:13" ht="13.5" customHeight="1">
      <c r="A18" s="23" t="str">
        <f>CONCATENATE('Calculations Page'!C32,'Calculations Page'!F32,'Calculations Page'!D32)</f>
        <v>De FriesVDuffee</v>
      </c>
      <c r="B18" s="24"/>
      <c r="C18" s="25"/>
      <c r="D18" s="26"/>
      <c r="E18" s="24"/>
      <c r="F18" s="25"/>
      <c r="G18" s="26"/>
      <c r="H18" s="24" t="s">
        <v>42</v>
      </c>
      <c r="I18" s="27">
        <v>2</v>
      </c>
      <c r="J18" s="26"/>
      <c r="K18" s="24"/>
      <c r="L18" s="25"/>
      <c r="M18" s="26"/>
    </row>
    <row r="19" spans="1:13" ht="13.5" customHeight="1">
      <c r="A19" s="23" t="str">
        <f>CONCATENATE('Calculations Page'!C33,'Calculations Page'!F33,'Calculations Page'!D33)</f>
        <v>MoragaVCariaso</v>
      </c>
      <c r="B19" s="24"/>
      <c r="C19" s="25"/>
      <c r="D19" s="26"/>
      <c r="E19" s="24"/>
      <c r="F19" s="25"/>
      <c r="G19" s="26"/>
      <c r="H19" s="24" t="s">
        <v>44</v>
      </c>
      <c r="I19" s="27" t="s">
        <v>7</v>
      </c>
      <c r="J19" s="26"/>
      <c r="K19" s="24"/>
      <c r="L19" s="25"/>
      <c r="M19" s="26"/>
    </row>
    <row r="20" spans="1:13" ht="13.5" customHeight="1">
      <c r="A20" s="23" t="str">
        <f>CONCATENATE('Calculations Page'!C34,'Calculations Page'!F34,'Calculations Page'!D34)</f>
        <v>GuillardVVarner</v>
      </c>
      <c r="B20" s="24"/>
      <c r="C20" s="25"/>
      <c r="D20" s="26"/>
      <c r="E20" s="24"/>
      <c r="F20" s="25"/>
      <c r="G20" s="26"/>
      <c r="H20" s="24" t="s">
        <v>46</v>
      </c>
      <c r="I20" s="27" t="s">
        <v>7</v>
      </c>
      <c r="J20" s="26"/>
      <c r="K20" s="24"/>
      <c r="L20" s="25"/>
      <c r="M20" s="26"/>
    </row>
    <row r="21" spans="1:13" ht="13.5" customHeight="1">
      <c r="A21" s="23" t="str">
        <f>CONCATENATE('Calculations Page'!C35,'Calculations Page'!F35,'Calculations Page'!D35)</f>
        <v>V</v>
      </c>
      <c r="B21" s="24"/>
      <c r="C21" s="25"/>
      <c r="D21" s="26"/>
      <c r="E21" s="24"/>
      <c r="F21" s="25"/>
      <c r="G21" s="26"/>
      <c r="H21" s="24"/>
      <c r="I21" s="27"/>
      <c r="J21" s="26"/>
      <c r="K21" s="24"/>
      <c r="L21" s="25"/>
      <c r="M21" s="26"/>
    </row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mergeCells count="1">
    <mergeCell ref="A2:I3"/>
  </mergeCells>
  <dataValidations count="16">
    <dataValidation type="list" showErrorMessage="1" sqref="D10 D12 D14 D16 D18">
      <formula1>Bonuses</formula1>
      <formula2>0</formula2>
    </dataValidation>
    <dataValidation type="list" allowBlank="1" showErrorMessage="1" sqref="D9 G9:G21 J9:J21 M9:M21 D11 D13 D15 D17 D19:D21">
      <formula1>Bonuses</formula1>
      <formula2>0</formula2>
    </dataValidation>
    <dataValidation type="list" allowBlank="1" showErrorMessage="1" sqref="C9:C21 F9:F21 I9:I21 L9:L21">
      <formula1>Rounds</formula1>
      <formula2>0</formula2>
    </dataValidation>
    <dataValidation type="list" allowBlank="1" showErrorMessage="1" sqref="B9 E9 H9 K9">
      <formula1>Main</formula1>
      <formula2>0</formula2>
    </dataValidation>
    <dataValidation type="list" allowBlank="1" showErrorMessage="1" sqref="B10 E10 H10 K10">
      <formula1>CoMain</formula1>
      <formula2>0</formula2>
    </dataValidation>
    <dataValidation type="list" allowBlank="1" showErrorMessage="1" sqref="B11 E11 H11 K11">
      <formula1>Fight1</formula1>
      <formula2>0</formula2>
    </dataValidation>
    <dataValidation type="list" allowBlank="1" showErrorMessage="1" sqref="B12 E12 H12 K12">
      <formula1>Fight2</formula1>
      <formula2>0</formula2>
    </dataValidation>
    <dataValidation type="list" allowBlank="1" showErrorMessage="1" sqref="B13 E13 H13 K13">
      <formula1>Fight3</formula1>
      <formula2>0</formula2>
    </dataValidation>
    <dataValidation type="list" allowBlank="1" showErrorMessage="1" sqref="B14 E14 H14 K14">
      <formula1>Fight4</formula1>
      <formula2>0</formula2>
    </dataValidation>
    <dataValidation type="list" allowBlank="1" showErrorMessage="1" sqref="B15 E15 H15 K15">
      <formula1>Fight5</formula1>
      <formula2>0</formula2>
    </dataValidation>
    <dataValidation type="list" allowBlank="1" showErrorMessage="1" sqref="B16 E16 H16 K16">
      <formula1>Fight6</formula1>
      <formula2>0</formula2>
    </dataValidation>
    <dataValidation type="list" allowBlank="1" showErrorMessage="1" sqref="B17 E17 H17 K17">
      <formula1>Fight7</formula1>
      <formula2>0</formula2>
    </dataValidation>
    <dataValidation type="list" allowBlank="1" showErrorMessage="1" sqref="B18 E18 H18 K18">
      <formula1>Fight8</formula1>
      <formula2>0</formula2>
    </dataValidation>
    <dataValidation type="list" allowBlank="1" showErrorMessage="1" sqref="B19 E19 H19 K19">
      <formula1>Fight9</formula1>
      <formula2>0</formula2>
    </dataValidation>
    <dataValidation type="list" allowBlank="1" showErrorMessage="1" sqref="B20 E20 H20 K20:K21">
      <formula1>Fight10</formula1>
      <formula2>0</formula2>
    </dataValidation>
    <dataValidation type="list" allowBlank="1" showErrorMessage="1" sqref="B21 E21 H21">
      <formula1>Fight11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65536"/>
  <sheetViews>
    <sheetView workbookViewId="0">
      <selection activeCell="F3" sqref="F3"/>
    </sheetView>
  </sheetViews>
  <sheetFormatPr defaultRowHeight="12.75"/>
  <cols>
    <col min="1" max="1025" width="25.5703125" style="1"/>
  </cols>
  <sheetData>
    <row r="1" spans="1:8" ht="12.75" customHeight="1">
      <c r="A1" s="30" t="s">
        <v>11</v>
      </c>
      <c r="B1" s="31" t="s">
        <v>1</v>
      </c>
      <c r="C1" s="32" t="s">
        <v>2</v>
      </c>
      <c r="D1" s="31" t="s">
        <v>3</v>
      </c>
      <c r="E1" s="32"/>
      <c r="F1" s="33" t="s">
        <v>12</v>
      </c>
      <c r="G1" s="34" t="s">
        <v>13</v>
      </c>
      <c r="H1" s="34" t="s">
        <v>6</v>
      </c>
    </row>
    <row r="2" spans="1:8" ht="12.75" customHeight="1">
      <c r="A2" s="35" t="str">
        <f>'Predictions Page'!A9</f>
        <v>Dos santosVVelasquez</v>
      </c>
      <c r="B2" s="59" t="str">
        <f>CONCATENATE('Predictions Page'!B9)</f>
        <v/>
      </c>
      <c r="C2" s="37" t="str">
        <f>CONCATENATE('Predictions Page'!E9)</f>
        <v/>
      </c>
      <c r="D2" s="59" t="str">
        <f>CONCATENATE('Predictions Page'!H9)</f>
        <v>Velasquez</v>
      </c>
      <c r="E2" s="37"/>
      <c r="F2" s="38" t="s">
        <v>14</v>
      </c>
      <c r="G2" s="38" t="s">
        <v>14</v>
      </c>
      <c r="H2" s="38" t="s">
        <v>14</v>
      </c>
    </row>
    <row r="3" spans="1:8" ht="12.75" customHeight="1">
      <c r="A3" s="35" t="str">
        <f>'Predictions Page'!A10</f>
        <v>LauzonVMiller</v>
      </c>
      <c r="B3" s="59" t="str">
        <f>CONCATENATE('Predictions Page'!B10)</f>
        <v/>
      </c>
      <c r="C3" s="37" t="str">
        <f>CONCATENATE('Predictions Page'!E10)</f>
        <v/>
      </c>
      <c r="D3" s="59" t="str">
        <f>CONCATENATE('Predictions Page'!H10)</f>
        <v>Miller</v>
      </c>
      <c r="E3" s="37"/>
      <c r="F3" s="38" t="s">
        <v>14</v>
      </c>
      <c r="G3" s="38" t="s">
        <v>14</v>
      </c>
      <c r="H3" s="38" t="s">
        <v>14</v>
      </c>
    </row>
    <row r="4" spans="1:8" ht="12.75" customHeight="1">
      <c r="A4" s="35" t="str">
        <f>'Predictions Page'!A11</f>
        <v>BoetschVPhillippou</v>
      </c>
      <c r="B4" s="59" t="str">
        <f>CONCATENATE('Predictions Page'!B11)</f>
        <v/>
      </c>
      <c r="C4" s="37" t="str">
        <f>CONCATENATE('Predictions Page'!E11)</f>
        <v/>
      </c>
      <c r="D4" s="59" t="str">
        <f>CONCATENATE('Predictions Page'!H11)</f>
        <v>Boetsch</v>
      </c>
      <c r="E4" s="37"/>
      <c r="F4" s="38" t="s">
        <v>14</v>
      </c>
      <c r="G4" s="38" t="s">
        <v>14</v>
      </c>
      <c r="H4" s="38" t="s">
        <v>14</v>
      </c>
    </row>
    <row r="5" spans="1:8" ht="12.75" customHeight="1">
      <c r="A5" s="35" t="str">
        <f>'Predictions Page'!A12</f>
        <v>BelcherVOkami</v>
      </c>
      <c r="B5" s="59" t="str">
        <f>CONCATENATE('Predictions Page'!B12)</f>
        <v/>
      </c>
      <c r="C5" s="37" t="str">
        <f>CONCATENATE('Predictions Page'!E12)</f>
        <v/>
      </c>
      <c r="D5" s="59" t="str">
        <f>CONCATENATE('Predictions Page'!H12)</f>
        <v>Belcher</v>
      </c>
      <c r="E5" s="37"/>
      <c r="F5" s="38" t="s">
        <v>14</v>
      </c>
      <c r="G5" s="38" t="s">
        <v>14</v>
      </c>
      <c r="H5" s="38" t="s">
        <v>14</v>
      </c>
    </row>
    <row r="6" spans="1:8" ht="12.75" customHeight="1">
      <c r="A6" s="35" t="str">
        <f>'Predictions Page'!A13</f>
        <v>LebenVVemola</v>
      </c>
      <c r="B6" s="59" t="str">
        <f>CONCATENATE('Predictions Page'!B13)</f>
        <v/>
      </c>
      <c r="C6" s="37" t="str">
        <f>CONCATENATE('Predictions Page'!E13)</f>
        <v/>
      </c>
      <c r="D6" s="59" t="str">
        <f>CONCATENATE('Predictions Page'!H13)</f>
        <v>Vemola</v>
      </c>
      <c r="E6" s="37"/>
      <c r="F6" s="38" t="s">
        <v>14</v>
      </c>
      <c r="G6" s="38" t="s">
        <v>14</v>
      </c>
      <c r="H6" s="38" t="s">
        <v>14</v>
      </c>
    </row>
    <row r="7" spans="1:8" ht="12.75" customHeight="1">
      <c r="A7" s="35" t="str">
        <f>'Predictions Page'!A14</f>
        <v>PickettVWineland</v>
      </c>
      <c r="B7" s="59" t="str">
        <f>CONCATENATE('Predictions Page'!B14)</f>
        <v/>
      </c>
      <c r="C7" s="37" t="str">
        <f>CONCATENATE('Predictions Page'!E14)</f>
        <v/>
      </c>
      <c r="D7" s="59" t="str">
        <f>CONCATENATE('Predictions Page'!H14)</f>
        <v>Pickett</v>
      </c>
      <c r="E7" s="37"/>
      <c r="F7" s="38" t="s">
        <v>14</v>
      </c>
      <c r="G7" s="38" t="s">
        <v>14</v>
      </c>
      <c r="H7" s="38" t="s">
        <v>14</v>
      </c>
    </row>
    <row r="8" spans="1:8" ht="12.75" customHeight="1">
      <c r="A8" s="35" t="str">
        <f>'Predictions Page'!A15</f>
        <v>JohnsonVJury</v>
      </c>
      <c r="B8" s="59" t="str">
        <f>CONCATENATE('Predictions Page'!B15)</f>
        <v/>
      </c>
      <c r="C8" s="37" t="str">
        <f>CONCATENATE('Predictions Page'!E15)</f>
        <v/>
      </c>
      <c r="D8" s="59" t="str">
        <f>CONCATENATE('Predictions Page'!H15)</f>
        <v>Johnson</v>
      </c>
      <c r="E8" s="37"/>
      <c r="F8" s="38" t="s">
        <v>14</v>
      </c>
      <c r="G8" s="38" t="s">
        <v>14</v>
      </c>
      <c r="H8" s="38" t="s">
        <v>14</v>
      </c>
    </row>
    <row r="9" spans="1:8" ht="12.75" customHeight="1">
      <c r="A9" s="35" t="str">
        <f>'Predictions Page'!A16</f>
        <v>BloodworthVPerez</v>
      </c>
      <c r="B9" s="59" t="str">
        <f>CONCATENATE('Predictions Page'!B16)</f>
        <v/>
      </c>
      <c r="C9" s="37" t="str">
        <f>CONCATENATE('Predictions Page'!E16)</f>
        <v/>
      </c>
      <c r="D9" s="59" t="str">
        <f>CONCATENATE('Predictions Page'!H16)</f>
        <v>Bloodworth</v>
      </c>
      <c r="E9" s="37"/>
      <c r="F9" s="38" t="s">
        <v>14</v>
      </c>
      <c r="G9" s="38" t="s">
        <v>14</v>
      </c>
      <c r="H9" s="38" t="s">
        <v>14</v>
      </c>
    </row>
    <row r="10" spans="1:8" ht="12.75" customHeight="1">
      <c r="A10" s="35" t="str">
        <f>'Predictions Page'!A17</f>
        <v>GarciaVHolloway</v>
      </c>
      <c r="B10" s="59" t="str">
        <f>CONCATENATE('Predictions Page'!B17)</f>
        <v/>
      </c>
      <c r="C10" s="37" t="str">
        <f>CONCATENATE('Predictions Page'!E17)</f>
        <v/>
      </c>
      <c r="D10" s="59" t="str">
        <f>CONCATENATE('Predictions Page'!H17)</f>
        <v>Holloway</v>
      </c>
      <c r="E10" s="37"/>
      <c r="F10" s="38" t="s">
        <v>14</v>
      </c>
      <c r="G10" s="38" t="s">
        <v>14</v>
      </c>
      <c r="H10" s="38" t="s">
        <v>14</v>
      </c>
    </row>
    <row r="11" spans="1:8" ht="12.75" customHeight="1">
      <c r="A11" s="35" t="str">
        <f>'Predictions Page'!A18</f>
        <v>De FriesVDuffee</v>
      </c>
      <c r="B11" s="59" t="str">
        <f>CONCATENATE('Predictions Page'!B18)</f>
        <v/>
      </c>
      <c r="C11" s="37" t="str">
        <f>CONCATENATE('Predictions Page'!E18)</f>
        <v/>
      </c>
      <c r="D11" s="59" t="str">
        <f>CONCATENATE('Predictions Page'!H18)</f>
        <v>De Fries</v>
      </c>
      <c r="E11" s="37"/>
      <c r="F11" s="38" t="s">
        <v>14</v>
      </c>
      <c r="G11" s="38" t="s">
        <v>14</v>
      </c>
      <c r="H11" s="38" t="s">
        <v>14</v>
      </c>
    </row>
    <row r="12" spans="1:8" ht="12.75" customHeight="1">
      <c r="A12" s="35" t="str">
        <f>'Predictions Page'!A19</f>
        <v>MoragaVCariaso</v>
      </c>
      <c r="B12" s="59" t="str">
        <f>CONCATENATE('Predictions Page'!B19)</f>
        <v/>
      </c>
      <c r="C12" s="37" t="str">
        <f>CONCATENATE('Predictions Page'!E19)</f>
        <v/>
      </c>
      <c r="D12" s="59" t="str">
        <f>CONCATENATE('Predictions Page'!H19)</f>
        <v>Moraga</v>
      </c>
      <c r="E12" s="37"/>
      <c r="F12" s="38" t="s">
        <v>14</v>
      </c>
      <c r="G12" s="38" t="s">
        <v>14</v>
      </c>
      <c r="H12" s="38" t="s">
        <v>14</v>
      </c>
    </row>
    <row r="13" spans="1:8" ht="12.75" customHeight="1">
      <c r="A13" s="35" t="str">
        <f>'Predictions Page'!A20</f>
        <v>GuillardVVarner</v>
      </c>
      <c r="B13" s="59" t="str">
        <f>CONCATENATE('Predictions Page'!B20)</f>
        <v/>
      </c>
      <c r="C13" s="37" t="str">
        <f>CONCATENATE('Predictions Page'!E20)</f>
        <v/>
      </c>
      <c r="D13" s="59" t="str">
        <f>CONCATENATE('Predictions Page'!H20)</f>
        <v>Guillard</v>
      </c>
      <c r="E13" s="37" t="str">
        <f>CONCATENATE('Predictions Page'!K20)</f>
        <v/>
      </c>
      <c r="F13" s="38" t="s">
        <v>14</v>
      </c>
      <c r="G13" s="38" t="s">
        <v>14</v>
      </c>
      <c r="H13" s="38" t="s">
        <v>14</v>
      </c>
    </row>
    <row r="14" spans="1:8" ht="12.75" customHeight="1">
      <c r="A14" s="39" t="s">
        <v>15</v>
      </c>
      <c r="B14" s="59" t="str">
        <f>CONCATENATE('Predictions Page'!B21)</f>
        <v/>
      </c>
      <c r="C14" s="32"/>
      <c r="D14" s="36"/>
      <c r="E14" s="32"/>
      <c r="F14" s="40"/>
      <c r="G14" s="41"/>
      <c r="H14" s="42"/>
    </row>
    <row r="15" spans="1:8" ht="12.75" customHeight="1"/>
    <row r="16" spans="1:8" ht="12.75" customHeight="1">
      <c r="E16" s="39" t="s">
        <v>16</v>
      </c>
      <c r="F16" s="43" t="s">
        <v>6</v>
      </c>
      <c r="G16" s="44" t="s">
        <v>17</v>
      </c>
    </row>
    <row r="17" spans="2:7" ht="12.75" customHeight="1">
      <c r="D17" s="45" t="s">
        <v>3</v>
      </c>
      <c r="E17" s="43">
        <f>'Calculations Page'!G16</f>
        <v>0</v>
      </c>
      <c r="F17" s="46">
        <f>'Calculations Page'!H16+'Calculations Page'!I16</f>
        <v>0</v>
      </c>
      <c r="G17" s="47">
        <f>E17+F17+'Calculations Page'!G21+ H21 + B19</f>
        <v>0</v>
      </c>
    </row>
    <row r="18" spans="2:7" ht="12.75" customHeight="1">
      <c r="D18" s="45" t="s">
        <v>2</v>
      </c>
      <c r="E18" s="43">
        <f>'Calculations Page'!D16</f>
        <v>0</v>
      </c>
      <c r="F18" s="46">
        <f>'Calculations Page'!E16+'Calculations Page'!F16</f>
        <v>0</v>
      </c>
      <c r="G18" s="47">
        <f>E18+F18+'Calculations Page'!D21+ E21 + I21</f>
        <v>0</v>
      </c>
    </row>
    <row r="19" spans="2:7" ht="12.75" customHeight="1">
      <c r="D19" s="45" t="s">
        <v>1</v>
      </c>
      <c r="E19" s="43">
        <f>'Calculations Page'!A16</f>
        <v>0</v>
      </c>
      <c r="F19" s="46">
        <f>'Calculations Page'!B16+'Calculations Page'!C16</f>
        <v>0</v>
      </c>
      <c r="G19" s="47">
        <f>E19+F19+'Calculations Page'!A21+ C21 + B21</f>
        <v>0</v>
      </c>
    </row>
    <row r="20" spans="2:7" ht="12.75" customHeight="1">
      <c r="D20" s="45"/>
      <c r="E20" s="43">
        <f>'Calculations Page'!J16</f>
        <v>0</v>
      </c>
      <c r="F20" s="46">
        <f>'Calculations Page'!K16+'Calculations Page'!L16</f>
        <v>0</v>
      </c>
      <c r="G20" s="43">
        <f>E20+F20</f>
        <v>0</v>
      </c>
    </row>
    <row r="21" spans="2:7" ht="12.75" customHeight="1"/>
    <row r="22" spans="2:7" ht="12.75" customHeight="1"/>
    <row r="23" spans="2:7" ht="12.75" customHeight="1">
      <c r="B23" s="60" t="s">
        <v>18</v>
      </c>
      <c r="C23" s="60"/>
      <c r="D23" s="60"/>
      <c r="E23" s="60"/>
      <c r="F23" s="60"/>
    </row>
    <row r="24" spans="2:7" ht="12.75" customHeight="1">
      <c r="B24" s="61"/>
      <c r="C24" s="61"/>
      <c r="D24" s="61"/>
      <c r="E24" s="61"/>
      <c r="F24" s="61"/>
    </row>
    <row r="25" spans="2:7" ht="12.75" customHeight="1">
      <c r="B25" s="61"/>
      <c r="C25" s="61"/>
      <c r="D25" s="61"/>
      <c r="E25" s="61"/>
      <c r="F25" s="61"/>
    </row>
    <row r="26" spans="2:7" ht="12.75" customHeight="1">
      <c r="B26" s="61"/>
      <c r="C26" s="61"/>
      <c r="D26" s="61"/>
      <c r="E26" s="61"/>
      <c r="F26" s="61"/>
    </row>
    <row r="27" spans="2:7" ht="12.75" customHeight="1">
      <c r="B27" s="61"/>
      <c r="C27" s="61"/>
      <c r="D27" s="61"/>
      <c r="E27" s="61"/>
      <c r="F27" s="61"/>
    </row>
    <row r="28" spans="2:7" ht="12.75" customHeight="1">
      <c r="B28" s="61"/>
      <c r="C28" s="61"/>
      <c r="D28" s="61"/>
      <c r="E28" s="61"/>
      <c r="F28" s="61"/>
    </row>
    <row r="29" spans="2:7" ht="12.75" customHeight="1">
      <c r="B29" s="61"/>
      <c r="C29" s="61"/>
      <c r="D29" s="61"/>
      <c r="E29" s="61"/>
      <c r="F29" s="61"/>
    </row>
    <row r="30" spans="2:7" ht="12.75" customHeight="1"/>
    <row r="31" spans="2:7" ht="12.75" customHeight="1"/>
    <row r="32" spans="2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mergeCells count="1">
    <mergeCell ref="B23:F29"/>
  </mergeCells>
  <dataValidations count="14">
    <dataValidation type="list" allowBlank="1" showErrorMessage="1" sqref="H2:H13">
      <formula1>Bonuses</formula1>
      <formula2>0</formula2>
    </dataValidation>
    <dataValidation type="list" allowBlank="1" showErrorMessage="1" sqref="G2:G13">
      <formula1>Rounds</formula1>
      <formula2>0</formula2>
    </dataValidation>
    <dataValidation type="list" allowBlank="1" showErrorMessage="1" sqref="F2">
      <formula1>Main</formula1>
      <formula2>0</formula2>
    </dataValidation>
    <dataValidation type="list" allowBlank="1" showErrorMessage="1" sqref="F3">
      <formula1>CoMain</formula1>
      <formula2>0</formula2>
    </dataValidation>
    <dataValidation type="list" allowBlank="1" showErrorMessage="1" sqref="F4">
      <formula1>Fight1</formula1>
      <formula2>0</formula2>
    </dataValidation>
    <dataValidation type="list" allowBlank="1" showErrorMessage="1" sqref="F5">
      <formula1>Fight2</formula1>
      <formula2>0</formula2>
    </dataValidation>
    <dataValidation type="list" allowBlank="1" showErrorMessage="1" sqref="F6">
      <formula1>Fight3</formula1>
      <formula2>0</formula2>
    </dataValidation>
    <dataValidation type="list" allowBlank="1" showErrorMessage="1" sqref="F7">
      <formula1>Fight4</formula1>
      <formula2>0</formula2>
    </dataValidation>
    <dataValidation type="list" allowBlank="1" showErrorMessage="1" sqref="F8">
      <formula1>Fight5</formula1>
      <formula2>0</formula2>
    </dataValidation>
    <dataValidation type="list" allowBlank="1" showErrorMessage="1" sqref="F9">
      <formula1>Fight6</formula1>
      <formula2>0</formula2>
    </dataValidation>
    <dataValidation type="list" allowBlank="1" showErrorMessage="1" sqref="F10">
      <formula1>Fight7</formula1>
      <formula2>0</formula2>
    </dataValidation>
    <dataValidation type="list" allowBlank="1" showErrorMessage="1" sqref="F11">
      <formula1>Fight8</formula1>
      <formula2>0</formula2>
    </dataValidation>
    <dataValidation type="list" allowBlank="1" showErrorMessage="1" sqref="F12">
      <formula1>Fight9</formula1>
      <formula2>0</formula2>
    </dataValidation>
    <dataValidation type="list" allowBlank="1" showErrorMessage="1" sqref="F13">
      <formula1>Fight10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65536"/>
  <sheetViews>
    <sheetView topLeftCell="A7" workbookViewId="0">
      <selection activeCell="D41" sqref="D41"/>
    </sheetView>
  </sheetViews>
  <sheetFormatPr defaultRowHeight="12.75"/>
  <cols>
    <col min="1" max="1" width="10.5703125" style="1"/>
    <col min="2" max="2" width="11.85546875" style="1"/>
    <col min="3" max="3" width="13.7109375" style="1"/>
    <col min="4" max="4" width="12.7109375" style="1"/>
    <col min="5" max="10" width="8.85546875" style="1"/>
    <col min="11" max="11" width="11.28515625" style="1"/>
    <col min="12" max="12" width="13.7109375" style="1"/>
    <col min="13" max="1025" width="8.85546875" style="1"/>
  </cols>
  <sheetData>
    <row r="1" spans="1:12" ht="12.75" customHeight="1"/>
    <row r="2" spans="1:12" ht="12.75" customHeight="1"/>
    <row r="3" spans="1:12" ht="12.75" customHeight="1">
      <c r="A3" s="48" t="s">
        <v>1</v>
      </c>
      <c r="B3" s="49"/>
      <c r="C3" s="50"/>
      <c r="D3" s="48" t="s">
        <v>2</v>
      </c>
      <c r="E3" s="49"/>
      <c r="F3" s="50"/>
      <c r="G3" s="48" t="s">
        <v>3</v>
      </c>
      <c r="H3" s="49"/>
      <c r="I3" s="49"/>
      <c r="J3" s="48" t="s">
        <v>19</v>
      </c>
      <c r="K3" s="49"/>
      <c r="L3" s="50"/>
    </row>
    <row r="4" spans="1:12" ht="12.75" customHeight="1">
      <c r="A4" s="51" t="b">
        <f>EXACT('Predictions Page'!B9,'Points Page'!F2)</f>
        <v>0</v>
      </c>
      <c r="B4" s="1" t="b">
        <f>EXACT('Predictions Page'!C9,'Points Page'!G2)</f>
        <v>0</v>
      </c>
      <c r="C4" s="52" t="b">
        <f>EXACT('Predictions Page'!D9,'Points Page'!H2)</f>
        <v>0</v>
      </c>
      <c r="D4" s="51" t="b">
        <f>EXACT('Predictions Page'!E9,'Points Page'!F2)</f>
        <v>0</v>
      </c>
      <c r="E4" s="1" t="b">
        <f>EXACT('Predictions Page'!F9,'Points Page'!G2)</f>
        <v>0</v>
      </c>
      <c r="F4" s="52" t="b">
        <f>EXACT('Predictions Page'!G9,'Points Page'!H2)</f>
        <v>0</v>
      </c>
      <c r="G4" s="51" t="b">
        <f>EXACT('Predictions Page'!H9,'Points Page'!F2)</f>
        <v>0</v>
      </c>
      <c r="H4" s="1" t="b">
        <f>EXACT('Predictions Page'!I9,'Points Page'!G2)</f>
        <v>0</v>
      </c>
      <c r="I4" s="1" t="b">
        <f>EXACT('Predictions Page'!J9,'Points Page'!H2)</f>
        <v>0</v>
      </c>
      <c r="J4" s="51" t="b">
        <f>EXACT('Predictions Page'!K9,'Points Page'!F2)</f>
        <v>0</v>
      </c>
      <c r="K4" s="1" t="b">
        <f>EXACT('Predictions Page'!L9,'Points Page'!G2)</f>
        <v>0</v>
      </c>
      <c r="L4" s="52" t="b">
        <f>EXACT('Predictions Page'!M9,'Points Page'!H2)</f>
        <v>0</v>
      </c>
    </row>
    <row r="5" spans="1:12" ht="12.75" customHeight="1">
      <c r="A5" s="51" t="b">
        <f>EXACT('Predictions Page'!B10,'Points Page'!F3)</f>
        <v>0</v>
      </c>
      <c r="B5" s="1" t="b">
        <f>EXACT('Predictions Page'!C10,'Points Page'!G3)</f>
        <v>0</v>
      </c>
      <c r="C5" s="52" t="b">
        <f>EXACT('Predictions Page'!D10,'Points Page'!H3)</f>
        <v>0</v>
      </c>
      <c r="D5" s="51" t="b">
        <f>EXACT('Predictions Page'!E10,'Points Page'!F3)</f>
        <v>0</v>
      </c>
      <c r="E5" s="1" t="b">
        <f>EXACT('Predictions Page'!F10,'Points Page'!G3)</f>
        <v>0</v>
      </c>
      <c r="F5" s="52" t="b">
        <f>EXACT('Predictions Page'!G10,'Points Page'!H3)</f>
        <v>0</v>
      </c>
      <c r="G5" s="51" t="b">
        <f>EXACT('Predictions Page'!H10,'Points Page'!F3)</f>
        <v>0</v>
      </c>
      <c r="H5" s="1" t="b">
        <f>EXACT('Predictions Page'!I10,'Points Page'!G3)</f>
        <v>0</v>
      </c>
      <c r="I5" s="1" t="b">
        <f>EXACT('Predictions Page'!J10,'Points Page'!H3)</f>
        <v>0</v>
      </c>
      <c r="J5" s="51" t="b">
        <f>EXACT('Predictions Page'!K10,'Points Page'!F3)</f>
        <v>0</v>
      </c>
      <c r="K5" s="1" t="b">
        <f>EXACT('Predictions Page'!L10,'Points Page'!G3)</f>
        <v>0</v>
      </c>
      <c r="L5" s="52" t="b">
        <f>EXACT('Predictions Page'!M10,'Points Page'!H3)</f>
        <v>0</v>
      </c>
    </row>
    <row r="6" spans="1:12" ht="12.75" customHeight="1">
      <c r="A6" s="51" t="b">
        <f>EXACT('Predictions Page'!B11,'Points Page'!F4)</f>
        <v>0</v>
      </c>
      <c r="B6" s="1" t="b">
        <f>EXACT('Predictions Page'!C11,'Points Page'!G4)</f>
        <v>0</v>
      </c>
      <c r="C6" s="52" t="b">
        <f>EXACT('Predictions Page'!D11,'Points Page'!H4)</f>
        <v>0</v>
      </c>
      <c r="D6" s="51" t="b">
        <f>EXACT('Predictions Page'!E11,'Points Page'!F4)</f>
        <v>0</v>
      </c>
      <c r="E6" s="1" t="b">
        <f>EXACT('Predictions Page'!F11,'Points Page'!G4)</f>
        <v>0</v>
      </c>
      <c r="F6" s="52" t="b">
        <f>EXACT('Predictions Page'!G11,'Points Page'!H4)</f>
        <v>0</v>
      </c>
      <c r="G6" s="51" t="b">
        <f>EXACT('Predictions Page'!H11,'Points Page'!F4)</f>
        <v>0</v>
      </c>
      <c r="H6" s="1" t="b">
        <f>EXACT('Predictions Page'!I11,'Points Page'!G4)</f>
        <v>0</v>
      </c>
      <c r="I6" s="1" t="b">
        <f>EXACT('Predictions Page'!J11,'Points Page'!H4)</f>
        <v>0</v>
      </c>
      <c r="J6" s="51" t="b">
        <f>EXACT('Predictions Page'!K11,'Points Page'!F4)</f>
        <v>0</v>
      </c>
      <c r="K6" s="1" t="b">
        <f>EXACT('Predictions Page'!L11,'Points Page'!G4)</f>
        <v>0</v>
      </c>
      <c r="L6" s="52" t="b">
        <f>EXACT('Predictions Page'!M11,'Points Page'!H4)</f>
        <v>0</v>
      </c>
    </row>
    <row r="7" spans="1:12" ht="12.75" customHeight="1">
      <c r="A7" s="51" t="b">
        <f>EXACT('Predictions Page'!B12,'Points Page'!F5)</f>
        <v>0</v>
      </c>
      <c r="B7" s="1" t="b">
        <f>EXACT('Predictions Page'!C12,'Points Page'!G5)</f>
        <v>0</v>
      </c>
      <c r="C7" s="52" t="b">
        <f>EXACT('Predictions Page'!D12,'Points Page'!H5)</f>
        <v>0</v>
      </c>
      <c r="D7" s="51" t="b">
        <f>EXACT('Predictions Page'!E12,'Points Page'!F5)</f>
        <v>0</v>
      </c>
      <c r="E7" s="1" t="b">
        <f>EXACT('Predictions Page'!F12,'Points Page'!G5)</f>
        <v>0</v>
      </c>
      <c r="F7" s="52" t="b">
        <f>EXACT('Predictions Page'!G12,'Points Page'!H5)</f>
        <v>0</v>
      </c>
      <c r="G7" s="51" t="b">
        <f>EXACT('Predictions Page'!H12,'Points Page'!F5)</f>
        <v>0</v>
      </c>
      <c r="H7" s="1" t="b">
        <f>EXACT('Predictions Page'!I12,'Points Page'!G5)</f>
        <v>0</v>
      </c>
      <c r="I7" s="1" t="b">
        <f>EXACT('Predictions Page'!J12,'Points Page'!H5)</f>
        <v>0</v>
      </c>
      <c r="J7" s="51" t="b">
        <f>EXACT('Predictions Page'!K12,'Points Page'!F5)</f>
        <v>0</v>
      </c>
      <c r="K7" s="1" t="b">
        <f>EXACT('Predictions Page'!L12,'Points Page'!G5)</f>
        <v>0</v>
      </c>
      <c r="L7" s="52" t="b">
        <f>EXACT('Predictions Page'!M12,'Points Page'!H5)</f>
        <v>0</v>
      </c>
    </row>
    <row r="8" spans="1:12" ht="12.75" customHeight="1">
      <c r="A8" s="51" t="b">
        <f>EXACT('Predictions Page'!B13,'Points Page'!F6)</f>
        <v>0</v>
      </c>
      <c r="B8" s="1" t="b">
        <f>EXACT('Predictions Page'!C13,'Points Page'!G6)</f>
        <v>0</v>
      </c>
      <c r="C8" s="52" t="b">
        <f>EXACT('Predictions Page'!D13,'Points Page'!H6)</f>
        <v>0</v>
      </c>
      <c r="D8" s="51" t="b">
        <f>EXACT('Predictions Page'!E13,'Points Page'!F6)</f>
        <v>0</v>
      </c>
      <c r="E8" s="1" t="b">
        <f>EXACT('Predictions Page'!F13,'Points Page'!G6)</f>
        <v>0</v>
      </c>
      <c r="F8" s="52" t="b">
        <f>EXACT('Predictions Page'!G13,'Points Page'!H6)</f>
        <v>0</v>
      </c>
      <c r="G8" s="51" t="b">
        <f>EXACT('Predictions Page'!H13,'Points Page'!F6)</f>
        <v>0</v>
      </c>
      <c r="H8" s="1" t="b">
        <f>EXACT('Predictions Page'!I13,'Points Page'!G6)</f>
        <v>0</v>
      </c>
      <c r="I8" s="1" t="b">
        <f>EXACT('Predictions Page'!J13,'Points Page'!H6)</f>
        <v>0</v>
      </c>
      <c r="J8" s="51" t="b">
        <f>EXACT('Predictions Page'!K13,'Points Page'!F6)</f>
        <v>0</v>
      </c>
      <c r="K8" s="1" t="b">
        <f>EXACT('Predictions Page'!L13,'Points Page'!G6)</f>
        <v>0</v>
      </c>
      <c r="L8" s="52" t="b">
        <f>EXACT('Predictions Page'!M13,'Points Page'!H6)</f>
        <v>0</v>
      </c>
    </row>
    <row r="9" spans="1:12" ht="12.75" customHeight="1">
      <c r="A9" s="51" t="b">
        <f>EXACT('Predictions Page'!B14,'Points Page'!F7)</f>
        <v>0</v>
      </c>
      <c r="B9" s="1" t="b">
        <f>EXACT('Predictions Page'!C14,'Points Page'!G7)</f>
        <v>0</v>
      </c>
      <c r="C9" s="52" t="b">
        <f>EXACT('Predictions Page'!D14,'Points Page'!H7)</f>
        <v>0</v>
      </c>
      <c r="D9" s="51" t="b">
        <f>EXACT('Predictions Page'!E14,'Points Page'!F7)</f>
        <v>0</v>
      </c>
      <c r="E9" s="1" t="b">
        <f>EXACT('Predictions Page'!F14,'Points Page'!G7)</f>
        <v>0</v>
      </c>
      <c r="F9" s="52" t="b">
        <f>EXACT('Predictions Page'!G14,'Points Page'!H7)</f>
        <v>0</v>
      </c>
      <c r="G9" s="51" t="b">
        <f>EXACT('Predictions Page'!H14,'Points Page'!F7)</f>
        <v>0</v>
      </c>
      <c r="H9" s="1" t="b">
        <f>EXACT('Predictions Page'!I14,'Points Page'!G7)</f>
        <v>0</v>
      </c>
      <c r="I9" s="1" t="b">
        <f>EXACT('Predictions Page'!J14,'Points Page'!H7)</f>
        <v>0</v>
      </c>
      <c r="J9" s="51" t="b">
        <f>EXACT('Predictions Page'!K14,'Points Page'!F7)</f>
        <v>0</v>
      </c>
      <c r="K9" s="1" t="b">
        <f>EXACT('Predictions Page'!L14,'Points Page'!G7)</f>
        <v>0</v>
      </c>
      <c r="L9" s="52" t="b">
        <f>EXACT('Predictions Page'!M14,'Points Page'!H7)</f>
        <v>0</v>
      </c>
    </row>
    <row r="10" spans="1:12" ht="12.75" customHeight="1">
      <c r="A10" s="51" t="b">
        <f>EXACT('Predictions Page'!B15,'Points Page'!F8)</f>
        <v>0</v>
      </c>
      <c r="B10" s="1" t="b">
        <f>EXACT('Predictions Page'!C15,'Points Page'!G8)</f>
        <v>0</v>
      </c>
      <c r="C10" s="52" t="b">
        <f>EXACT('Predictions Page'!D15,'Points Page'!H8)</f>
        <v>0</v>
      </c>
      <c r="D10" s="51" t="b">
        <f>EXACT('Predictions Page'!E15,'Points Page'!F8)</f>
        <v>0</v>
      </c>
      <c r="E10" s="1" t="b">
        <f>EXACT('Predictions Page'!F15,'Points Page'!G8)</f>
        <v>0</v>
      </c>
      <c r="F10" s="52" t="b">
        <f>EXACT('Predictions Page'!G15,'Points Page'!H8)</f>
        <v>0</v>
      </c>
      <c r="G10" s="51" t="b">
        <f>EXACT('Predictions Page'!H15,'Points Page'!F8)</f>
        <v>0</v>
      </c>
      <c r="H10" s="1" t="b">
        <f>EXACT('Predictions Page'!I15,'Points Page'!G8)</f>
        <v>0</v>
      </c>
      <c r="I10" s="1" t="b">
        <f>EXACT('Predictions Page'!J15,'Points Page'!H8)</f>
        <v>0</v>
      </c>
      <c r="J10" s="51" t="b">
        <f>EXACT('Predictions Page'!K15,'Points Page'!F8)</f>
        <v>0</v>
      </c>
      <c r="K10" s="1" t="b">
        <f>EXACT('Predictions Page'!L15,'Points Page'!G8)</f>
        <v>0</v>
      </c>
      <c r="L10" s="52" t="b">
        <f>EXACT('Predictions Page'!M15,'Points Page'!H8)</f>
        <v>0</v>
      </c>
    </row>
    <row r="11" spans="1:12" ht="12.75" customHeight="1">
      <c r="A11" s="51" t="b">
        <f>EXACT('Predictions Page'!B16,'Points Page'!F9)</f>
        <v>0</v>
      </c>
      <c r="B11" s="1" t="b">
        <f>EXACT('Predictions Page'!C16,'Points Page'!G9)</f>
        <v>0</v>
      </c>
      <c r="C11" s="52" t="b">
        <f>EXACT('Predictions Page'!D16,'Points Page'!H9)</f>
        <v>0</v>
      </c>
      <c r="D11" s="51" t="b">
        <f>EXACT('Predictions Page'!E16,'Points Page'!F9)</f>
        <v>0</v>
      </c>
      <c r="E11" s="1" t="b">
        <f>EXACT('Predictions Page'!F16,'Points Page'!G9)</f>
        <v>0</v>
      </c>
      <c r="F11" s="52" t="b">
        <f>EXACT('Predictions Page'!G16,'Points Page'!H9)</f>
        <v>0</v>
      </c>
      <c r="G11" s="51" t="b">
        <f>EXACT('Predictions Page'!H16,'Points Page'!F9)</f>
        <v>0</v>
      </c>
      <c r="H11" s="1" t="b">
        <f>EXACT('Predictions Page'!I16,'Points Page'!G9)</f>
        <v>0</v>
      </c>
      <c r="I11" s="1" t="b">
        <f>EXACT('Predictions Page'!J16,'Points Page'!H9)</f>
        <v>0</v>
      </c>
      <c r="J11" s="51" t="b">
        <f>EXACT('Predictions Page'!K16,'Points Page'!F9)</f>
        <v>0</v>
      </c>
      <c r="K11" s="1" t="b">
        <f>EXACT('Predictions Page'!L16,'Points Page'!G9)</f>
        <v>0</v>
      </c>
      <c r="L11" s="52" t="b">
        <f>EXACT('Predictions Page'!M16,'Points Page'!H9)</f>
        <v>0</v>
      </c>
    </row>
    <row r="12" spans="1:12" ht="12.75" customHeight="1">
      <c r="A12" s="51" t="b">
        <f>EXACT('Predictions Page'!B17,'Points Page'!F10)</f>
        <v>0</v>
      </c>
      <c r="B12" s="1" t="b">
        <f>EXACT('Predictions Page'!C17,'Points Page'!G10)</f>
        <v>0</v>
      </c>
      <c r="C12" s="52" t="b">
        <f>EXACT('Predictions Page'!D17,'Points Page'!H10)</f>
        <v>0</v>
      </c>
      <c r="D12" s="51" t="b">
        <f>EXACT('Predictions Page'!E17,'Points Page'!F10)</f>
        <v>0</v>
      </c>
      <c r="E12" s="1" t="b">
        <f>EXACT('Predictions Page'!F17,'Points Page'!G10)</f>
        <v>0</v>
      </c>
      <c r="F12" s="52" t="b">
        <f>EXACT('Predictions Page'!G17,'Points Page'!H10)</f>
        <v>0</v>
      </c>
      <c r="G12" s="51" t="b">
        <f>EXACT('Predictions Page'!H17,'Points Page'!F10)</f>
        <v>0</v>
      </c>
      <c r="H12" s="1" t="b">
        <f>EXACT('Predictions Page'!I17,'Points Page'!G10)</f>
        <v>0</v>
      </c>
      <c r="I12" s="1" t="b">
        <f>EXACT('Predictions Page'!J17,'Points Page'!H10)</f>
        <v>0</v>
      </c>
      <c r="J12" s="51" t="b">
        <f>EXACT('Predictions Page'!K17,'Points Page'!F10)</f>
        <v>0</v>
      </c>
      <c r="K12" s="1" t="b">
        <f>EXACT('Predictions Page'!L17,'Points Page'!G10)</f>
        <v>0</v>
      </c>
      <c r="L12" s="52" t="b">
        <f>EXACT('Predictions Page'!M17,'Points Page'!H10)</f>
        <v>0</v>
      </c>
    </row>
    <row r="13" spans="1:12" ht="12.75" customHeight="1">
      <c r="A13" s="51" t="b">
        <f>EXACT('Predictions Page'!B18,'Points Page'!F11)</f>
        <v>0</v>
      </c>
      <c r="B13" s="1" t="b">
        <f>EXACT('Predictions Page'!C18,'Points Page'!G11)</f>
        <v>0</v>
      </c>
      <c r="C13" s="52" t="b">
        <f>EXACT('Predictions Page'!D18,'Points Page'!H11)</f>
        <v>0</v>
      </c>
      <c r="D13" s="51" t="b">
        <f>EXACT('Predictions Page'!E18,'Points Page'!F11)</f>
        <v>0</v>
      </c>
      <c r="E13" s="1" t="b">
        <f>EXACT('Predictions Page'!F18,'Points Page'!G11)</f>
        <v>0</v>
      </c>
      <c r="F13" s="52" t="b">
        <f>EXACT('Predictions Page'!G18,'Points Page'!H11)</f>
        <v>0</v>
      </c>
      <c r="G13" s="51" t="b">
        <f>EXACT('Predictions Page'!H18,'Points Page'!F11)</f>
        <v>0</v>
      </c>
      <c r="H13" s="1" t="b">
        <f>EXACT('Predictions Page'!I18,'Points Page'!G11)</f>
        <v>0</v>
      </c>
      <c r="I13" s="1" t="b">
        <f>EXACT('Predictions Page'!J18,'Points Page'!H11)</f>
        <v>0</v>
      </c>
      <c r="J13" s="51" t="b">
        <f>EXACT('Predictions Page'!K18,'Points Page'!F11)</f>
        <v>0</v>
      </c>
      <c r="K13" s="1" t="b">
        <f>EXACT('Predictions Page'!L18,'Points Page'!G11)</f>
        <v>0</v>
      </c>
      <c r="L13" s="52" t="b">
        <f>EXACT('Predictions Page'!M18,'Points Page'!H11)</f>
        <v>0</v>
      </c>
    </row>
    <row r="14" spans="1:12" ht="12.75" customHeight="1">
      <c r="A14" s="51" t="b">
        <f>EXACT('Predictions Page'!B19,'Points Page'!F12)</f>
        <v>0</v>
      </c>
      <c r="B14" s="1" t="b">
        <f>EXACT('Predictions Page'!C19,'Points Page'!G12)</f>
        <v>0</v>
      </c>
      <c r="C14" s="52" t="b">
        <f>EXACT('Predictions Page'!D19,'Points Page'!H12)</f>
        <v>0</v>
      </c>
      <c r="D14" s="51" t="b">
        <f>EXACT('Predictions Page'!E19,'Points Page'!F12)</f>
        <v>0</v>
      </c>
      <c r="E14" s="1" t="b">
        <f>EXACT('Predictions Page'!F19,'Points Page'!G12)</f>
        <v>0</v>
      </c>
      <c r="F14" s="52" t="b">
        <f>EXACT('Predictions Page'!G19,'Points Page'!H12)</f>
        <v>0</v>
      </c>
      <c r="G14" s="51" t="b">
        <f>EXACT('Predictions Page'!H19,'Points Page'!F12)</f>
        <v>0</v>
      </c>
      <c r="H14" s="1" t="b">
        <f>EXACT('Predictions Page'!I19,'Points Page'!G12)</f>
        <v>0</v>
      </c>
      <c r="I14" s="1" t="b">
        <f>EXACT('Predictions Page'!J19,'Points Page'!H12)</f>
        <v>0</v>
      </c>
      <c r="J14" s="51" t="b">
        <f>EXACT('Predictions Page'!K19,'Points Page'!F12)</f>
        <v>0</v>
      </c>
      <c r="K14" s="1" t="b">
        <f>EXACT('Predictions Page'!L19,'Points Page'!G12)</f>
        <v>0</v>
      </c>
      <c r="L14" s="52" t="b">
        <f>EXACT('Predictions Page'!M19,'Points Page'!H12)</f>
        <v>0</v>
      </c>
    </row>
    <row r="15" spans="1:12" ht="12.75" customHeight="1">
      <c r="A15" s="51" t="b">
        <f>EXACT('Predictions Page'!B20,'Points Page'!F13)</f>
        <v>0</v>
      </c>
      <c r="B15" s="1" t="b">
        <f>EXACT('Predictions Page'!C20,'Points Page'!G13)</f>
        <v>0</v>
      </c>
      <c r="C15" s="52" t="b">
        <f>EXACT('Predictions Page'!D20,'Points Page'!H13)</f>
        <v>0</v>
      </c>
      <c r="D15" s="51" t="b">
        <f>EXACT('Predictions Page'!E20,'Points Page'!F13)</f>
        <v>0</v>
      </c>
      <c r="E15" s="1" t="b">
        <f>EXACT('Predictions Page'!F20,'Points Page'!G13)</f>
        <v>0</v>
      </c>
      <c r="F15" s="52" t="b">
        <f>EXACT('Predictions Page'!G20,'Points Page'!H13)</f>
        <v>0</v>
      </c>
      <c r="G15" s="51" t="b">
        <f>EXACT('Predictions Page'!H20,'Points Page'!F13)</f>
        <v>0</v>
      </c>
      <c r="H15" s="1" t="b">
        <f>EXACT('Predictions Page'!I20,'Points Page'!G13)</f>
        <v>0</v>
      </c>
      <c r="I15" s="1" t="b">
        <f>EXACT('Predictions Page'!J20,'Points Page'!H13)</f>
        <v>0</v>
      </c>
      <c r="J15" s="51" t="b">
        <f>EXACT('Predictions Page'!K20,'Points Page'!F13)</f>
        <v>0</v>
      </c>
      <c r="K15" s="1" t="b">
        <f>EXACT('Predictions Page'!L20,'Points Page'!G13)</f>
        <v>0</v>
      </c>
      <c r="L15" s="52" t="b">
        <f>EXACT('Predictions Page'!M20,'Points Page'!H13)</f>
        <v>0</v>
      </c>
    </row>
    <row r="16" spans="1:12" ht="12.75" customHeight="1">
      <c r="A16" s="1">
        <f>COUNTIF(A4:A15,TRUE)*5</f>
        <v>0</v>
      </c>
      <c r="B16" s="1">
        <f>COUNTIF(B4:B15,TRUE)*10</f>
        <v>0</v>
      </c>
      <c r="C16" s="1">
        <f>COUNTIF(C4:C15,TRUE)*20</f>
        <v>0</v>
      </c>
      <c r="D16" s="1">
        <f>COUNTIF(D4:D15,1)*5</f>
        <v>0</v>
      </c>
      <c r="E16" s="1">
        <f>COUNTIF(E4:E15,1)*10</f>
        <v>0</v>
      </c>
      <c r="F16" s="1">
        <f>COUNTIF(F4:F15,1)*20</f>
        <v>0</v>
      </c>
      <c r="G16" s="1">
        <f>COUNTIF(G4:G15,TRUE)*5</f>
        <v>0</v>
      </c>
      <c r="H16" s="1">
        <f>COUNTIF(H4:H15,TRUE)*10</f>
        <v>0</v>
      </c>
      <c r="I16" s="1">
        <f>COUNTIF(I4:I15,TRUE)*20</f>
        <v>0</v>
      </c>
      <c r="J16" s="1">
        <f>COUNTIF(J4:J15,1)*2</f>
        <v>0</v>
      </c>
      <c r="K16" s="1">
        <f>COUNTIF(K4:K15,1)*3</f>
        <v>0</v>
      </c>
      <c r="L16" s="1">
        <f>COUNTIF(L4:L15,1)*5</f>
        <v>0</v>
      </c>
    </row>
    <row r="17" spans="1:12" ht="12.75" customHeight="1">
      <c r="A17" s="53" t="s">
        <v>20</v>
      </c>
      <c r="B17" s="4">
        <f>SUM(A16:C16)</f>
        <v>0</v>
      </c>
      <c r="C17" s="54"/>
      <c r="D17" s="53" t="s">
        <v>20</v>
      </c>
      <c r="E17" s="4">
        <f>SUM(D16:F16)</f>
        <v>0</v>
      </c>
      <c r="F17" s="54"/>
      <c r="G17" s="53" t="s">
        <v>20</v>
      </c>
      <c r="H17" s="4">
        <f>SUM(G16:I16)</f>
        <v>0</v>
      </c>
      <c r="I17" s="4"/>
      <c r="J17" s="53" t="s">
        <v>20</v>
      </c>
      <c r="K17" s="4">
        <f>SUM(J16:L16)</f>
        <v>0</v>
      </c>
      <c r="L17" s="54"/>
    </row>
    <row r="18" spans="1:12" ht="12.75" customHeight="1">
      <c r="A18" s="1">
        <f>COUNTA(C23:C36)</f>
        <v>12</v>
      </c>
      <c r="B18" s="1">
        <f>COUNTA(G23:G28)</f>
        <v>6</v>
      </c>
      <c r="C18" s="1">
        <f>COUNTA(I23:I25)</f>
        <v>3</v>
      </c>
      <c r="D18" s="1">
        <f>COUNTA(C23:C36)</f>
        <v>12</v>
      </c>
      <c r="E18" s="1">
        <f>COUNTA(G23:G28)</f>
        <v>6</v>
      </c>
      <c r="F18" s="1">
        <f>COUNTA(I23:I25)</f>
        <v>3</v>
      </c>
      <c r="G18" s="1">
        <f>COUNTA(C23:C36)</f>
        <v>12</v>
      </c>
      <c r="H18" s="1">
        <f>COUNTA(G23:G28)</f>
        <v>6</v>
      </c>
      <c r="I18" s="1">
        <f>COUNTA(I23:I25)</f>
        <v>3</v>
      </c>
      <c r="J18" s="1">
        <f>COUNTA(C23:C36)</f>
        <v>12</v>
      </c>
      <c r="K18" s="1">
        <f>COUNTA(G23:G28)</f>
        <v>6</v>
      </c>
      <c r="L18" s="1">
        <f>COUNTA(I23:I25)</f>
        <v>3</v>
      </c>
    </row>
    <row r="19" spans="1:12" ht="12.75" customHeight="1">
      <c r="A19" s="1">
        <f>A18-1</f>
        <v>11</v>
      </c>
      <c r="B19" s="1">
        <f>B18-1</f>
        <v>5</v>
      </c>
      <c r="D19" s="1">
        <f>D18-1</f>
        <v>11</v>
      </c>
      <c r="E19" s="1">
        <f>E18-1</f>
        <v>5</v>
      </c>
      <c r="G19" s="1">
        <f>G18-1</f>
        <v>11</v>
      </c>
      <c r="H19" s="1">
        <f>H18-1</f>
        <v>5</v>
      </c>
      <c r="J19" s="1">
        <f>J18-1</f>
        <v>11</v>
      </c>
      <c r="K19" s="1">
        <f>K18-1</f>
        <v>5</v>
      </c>
    </row>
    <row r="20" spans="1:12" ht="12.75" customHeight="1">
      <c r="A20" s="1">
        <f t="shared" ref="A20:L20" si="0">COUNTIF(A4:A15,1)</f>
        <v>0</v>
      </c>
      <c r="B20" s="1">
        <f t="shared" si="0"/>
        <v>0</v>
      </c>
      <c r="C20" s="1">
        <f t="shared" si="0"/>
        <v>0</v>
      </c>
      <c r="D20" s="1">
        <f t="shared" si="0"/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</row>
    <row r="21" spans="1:12" ht="12.75" customHeight="1">
      <c r="A21" s="1">
        <f>IF(A20=A19,50,0)</f>
        <v>0</v>
      </c>
      <c r="C21" s="1">
        <f>IF(C20=C18,250,0)</f>
        <v>0</v>
      </c>
      <c r="D21" s="1">
        <f>IF(D20=D19,50,0)</f>
        <v>0</v>
      </c>
      <c r="F21" s="1">
        <f>IF(F20=F18,250,0)</f>
        <v>0</v>
      </c>
      <c r="G21" s="1">
        <f>IF(G20=G19,50,0)</f>
        <v>0</v>
      </c>
      <c r="I21" s="1">
        <f>IF(I20=I18,250,0)</f>
        <v>0</v>
      </c>
      <c r="J21" s="1">
        <f>IF(J20=J19,50,0)</f>
        <v>0</v>
      </c>
      <c r="L21" s="1">
        <f>IF(L20=L18,250,0)</f>
        <v>0</v>
      </c>
    </row>
    <row r="22" spans="1:12" ht="12.75" customHeight="1">
      <c r="A22" s="1">
        <f>IF(A18=A20,100,0)</f>
        <v>0</v>
      </c>
    </row>
    <row r="23" spans="1:12" ht="12.75" customHeight="1">
      <c r="B23" s="1" t="s">
        <v>21</v>
      </c>
      <c r="C23" s="55" t="s">
        <v>25</v>
      </c>
      <c r="D23" s="55" t="s">
        <v>26</v>
      </c>
      <c r="E23" s="55" t="s">
        <v>14</v>
      </c>
      <c r="F23" s="55" t="s">
        <v>22</v>
      </c>
      <c r="G23" s="56">
        <v>5</v>
      </c>
      <c r="H23" s="55"/>
      <c r="I23" s="55" t="s">
        <v>10</v>
      </c>
    </row>
    <row r="24" spans="1:12" ht="12.75" customHeight="1">
      <c r="B24" s="1" t="s">
        <v>23</v>
      </c>
      <c r="C24" s="55" t="s">
        <v>27</v>
      </c>
      <c r="D24" s="55" t="s">
        <v>28</v>
      </c>
      <c r="E24" s="55" t="s">
        <v>14</v>
      </c>
      <c r="F24" s="55" t="s">
        <v>22</v>
      </c>
      <c r="G24" s="56">
        <v>4</v>
      </c>
      <c r="H24" s="55"/>
      <c r="I24" s="55" t="s">
        <v>8</v>
      </c>
    </row>
    <row r="25" spans="1:12" ht="12.75" customHeight="1">
      <c r="B25" s="1" t="s">
        <v>24</v>
      </c>
      <c r="C25" s="55" t="s">
        <v>29</v>
      </c>
      <c r="D25" s="55" t="s">
        <v>30</v>
      </c>
      <c r="E25" s="55" t="s">
        <v>14</v>
      </c>
      <c r="F25" s="55" t="s">
        <v>22</v>
      </c>
      <c r="G25" s="57">
        <v>3</v>
      </c>
      <c r="H25" s="55"/>
      <c r="I25" s="55" t="s">
        <v>9</v>
      </c>
    </row>
    <row r="26" spans="1:12" ht="12.75" customHeight="1">
      <c r="B26" s="1" t="s">
        <v>24</v>
      </c>
      <c r="C26" s="55" t="s">
        <v>31</v>
      </c>
      <c r="D26" s="55" t="s">
        <v>32</v>
      </c>
      <c r="E26" s="55" t="s">
        <v>14</v>
      </c>
      <c r="F26" s="55" t="s">
        <v>22</v>
      </c>
      <c r="G26" s="57">
        <v>2</v>
      </c>
      <c r="H26" s="55"/>
      <c r="I26" s="55"/>
    </row>
    <row r="27" spans="1:12" ht="12.75" customHeight="1">
      <c r="B27" s="1" t="s">
        <v>24</v>
      </c>
      <c r="C27" s="55" t="s">
        <v>33</v>
      </c>
      <c r="D27" s="55" t="s">
        <v>34</v>
      </c>
      <c r="E27" s="55" t="s">
        <v>14</v>
      </c>
      <c r="F27" s="55" t="s">
        <v>22</v>
      </c>
      <c r="G27" s="57">
        <v>1</v>
      </c>
      <c r="H27" s="55"/>
      <c r="I27" s="55"/>
    </row>
    <row r="28" spans="1:12" ht="12.75" customHeight="1">
      <c r="B28" s="1" t="s">
        <v>24</v>
      </c>
      <c r="C28" s="55" t="s">
        <v>35</v>
      </c>
      <c r="D28" s="55" t="s">
        <v>36</v>
      </c>
      <c r="E28" s="55" t="s">
        <v>14</v>
      </c>
      <c r="F28" s="55" t="s">
        <v>22</v>
      </c>
      <c r="G28" s="55" t="s">
        <v>7</v>
      </c>
    </row>
    <row r="29" spans="1:12" ht="12.75" customHeight="1">
      <c r="B29" s="1" t="s">
        <v>24</v>
      </c>
      <c r="C29" s="58" t="s">
        <v>37</v>
      </c>
      <c r="D29" s="58" t="s">
        <v>38</v>
      </c>
      <c r="E29" s="55" t="s">
        <v>14</v>
      </c>
      <c r="F29" s="55" t="s">
        <v>22</v>
      </c>
    </row>
    <row r="30" spans="1:12" ht="12.75" customHeight="1">
      <c r="B30" s="1" t="s">
        <v>24</v>
      </c>
      <c r="C30" s="55" t="s">
        <v>39</v>
      </c>
      <c r="D30" s="55" t="s">
        <v>40</v>
      </c>
      <c r="E30" s="55" t="s">
        <v>14</v>
      </c>
      <c r="F30" s="55" t="s">
        <v>22</v>
      </c>
    </row>
    <row r="31" spans="1:12" ht="12.75" customHeight="1">
      <c r="B31" s="1" t="s">
        <v>24</v>
      </c>
      <c r="C31" s="55" t="s">
        <v>41</v>
      </c>
      <c r="D31" s="55" t="s">
        <v>48</v>
      </c>
      <c r="E31" s="55" t="s">
        <v>14</v>
      </c>
      <c r="F31" s="55" t="s">
        <v>22</v>
      </c>
    </row>
    <row r="32" spans="1:12" ht="12.75" customHeight="1">
      <c r="B32" s="1" t="s">
        <v>24</v>
      </c>
      <c r="C32" s="55" t="s">
        <v>42</v>
      </c>
      <c r="D32" s="55" t="s">
        <v>43</v>
      </c>
      <c r="E32" s="55" t="s">
        <v>14</v>
      </c>
      <c r="F32" s="55" t="s">
        <v>22</v>
      </c>
    </row>
    <row r="33" spans="2:10" ht="12.75" customHeight="1">
      <c r="B33" s="1" t="s">
        <v>24</v>
      </c>
      <c r="C33" s="55" t="s">
        <v>44</v>
      </c>
      <c r="D33" s="55" t="s">
        <v>45</v>
      </c>
      <c r="E33" s="55" t="s">
        <v>14</v>
      </c>
      <c r="F33" s="55" t="s">
        <v>22</v>
      </c>
    </row>
    <row r="34" spans="2:10" ht="12.75" customHeight="1">
      <c r="B34" s="1" t="s">
        <v>24</v>
      </c>
      <c r="C34" s="55" t="s">
        <v>46</v>
      </c>
      <c r="D34" s="55" t="s">
        <v>47</v>
      </c>
      <c r="E34" s="55" t="s">
        <v>14</v>
      </c>
      <c r="F34" s="55" t="s">
        <v>22</v>
      </c>
    </row>
    <row r="35" spans="2:10" ht="12.75" customHeight="1">
      <c r="B35" s="1" t="s">
        <v>24</v>
      </c>
      <c r="C35" s="55"/>
      <c r="D35" s="58"/>
      <c r="E35" s="55" t="s">
        <v>14</v>
      </c>
      <c r="F35" s="55" t="s">
        <v>22</v>
      </c>
      <c r="J35" s="1">
        <f>COUNTA(C23:C36)</f>
        <v>12</v>
      </c>
    </row>
    <row r="36" spans="2:10" ht="12.75" customHeight="1">
      <c r="B36" s="1" t="s">
        <v>24</v>
      </c>
      <c r="E36" s="55" t="s">
        <v>14</v>
      </c>
      <c r="F36" s="55" t="s">
        <v>22</v>
      </c>
      <c r="J36" s="1">
        <f>J35-1</f>
        <v>11</v>
      </c>
    </row>
    <row r="37" spans="2:10" ht="12.75" customHeight="1">
      <c r="J37" s="1">
        <f>COUNTIF(A4:A15,1)</f>
        <v>0</v>
      </c>
    </row>
    <row r="38" spans="2:10" ht="12.75" customHeight="1">
      <c r="J38" s="1">
        <f>IF(J37=J36,50,0)</f>
        <v>0</v>
      </c>
    </row>
    <row r="39" spans="2:10" ht="12.75" customHeight="1">
      <c r="J39" s="1">
        <f>IF(J35=J37,100,0)</f>
        <v>0</v>
      </c>
    </row>
    <row r="40" spans="2:10" ht="12.75" customHeight="1"/>
    <row r="41" spans="2:10" ht="12.75" customHeight="1"/>
    <row r="42" spans="2:10" ht="12.75" customHeight="1"/>
    <row r="43" spans="2:10" ht="12.75" customHeight="1"/>
    <row r="44" spans="2:10" ht="12.75" customHeight="1"/>
    <row r="45" spans="2:10" ht="12.75" customHeight="1"/>
    <row r="46" spans="2:10" ht="12.75" customHeight="1"/>
    <row r="47" spans="2:10" ht="12.75" customHeight="1"/>
    <row r="48" spans="2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Predictions Page</vt:lpstr>
      <vt:lpstr>Points Page</vt:lpstr>
      <vt:lpstr>Calculations Page</vt:lpstr>
      <vt:lpstr>Bonuses</vt:lpstr>
      <vt:lpstr>CoMain</vt:lpstr>
      <vt:lpstr>Fight1</vt:lpstr>
      <vt:lpstr>Fight10</vt:lpstr>
      <vt:lpstr>Fight11</vt:lpstr>
      <vt:lpstr>Fight12</vt:lpstr>
      <vt:lpstr>Fight2</vt:lpstr>
      <vt:lpstr>Fight3</vt:lpstr>
      <vt:lpstr>Fight4</vt:lpstr>
      <vt:lpstr>Fight5</vt:lpstr>
      <vt:lpstr>Fight6</vt:lpstr>
      <vt:lpstr>Fight7</vt:lpstr>
      <vt:lpstr>Fight8</vt:lpstr>
      <vt:lpstr>Fight9</vt:lpstr>
      <vt:lpstr>Main</vt:lpstr>
      <vt:lpstr>Rounds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Francis</dc:creator>
  <cp:lastModifiedBy> </cp:lastModifiedBy>
  <cp:revision>0</cp:revision>
  <dcterms:created xsi:type="dcterms:W3CDTF">2011-11-07T15:49:12Z</dcterms:created>
  <dcterms:modified xsi:type="dcterms:W3CDTF">2012-12-29T21:52:10Z</dcterms:modified>
</cp:coreProperties>
</file>